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6.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mc:AlternateContent xmlns:mc="http://schemas.openxmlformats.org/markup-compatibility/2006">
    <mc:Choice Requires="x15">
      <x15ac:absPath xmlns:x15ac="http://schemas.microsoft.com/office/spreadsheetml/2010/11/ac" url="C:\Users\PFM1GI\Downloads\"/>
    </mc:Choice>
  </mc:AlternateContent>
  <xr:revisionPtr revIDLastSave="0" documentId="13_ncr:1_{09C8A451-FEF6-480B-B11C-5D9483479777}" xr6:coauthVersionLast="47" xr6:coauthVersionMax="47" xr10:uidLastSave="{00000000-0000-0000-0000-000000000000}"/>
  <bookViews>
    <workbookView xWindow="-120" yWindow="-120" windowWidth="29040" windowHeight="15720" xr2:uid="{00000000-000D-0000-FFFF-FFFF00000000}"/>
  </bookViews>
  <sheets>
    <sheet name="Instruction" sheetId="15" r:id="rId1"/>
    <sheet name="D2-IS, IS NOT" sheetId="17" r:id="rId2"/>
    <sheet name="D4-5WHY" sheetId="18" r:id="rId3"/>
    <sheet name="D4-ISHIKAWA" sheetId="19" r:id="rId4"/>
    <sheet name="D5-PS Flyer" sheetId="16" r:id="rId5"/>
    <sheet name="8D Evalution Sheet_Supplier" sheetId="14" r:id="rId6"/>
    <sheet name="8D Evalution Sheet_BSH" sheetId="4" r:id="rId7"/>
    <sheet name="tb_language" sheetId="11" state="hidden" r:id="rId8"/>
  </sheets>
  <definedNames>
    <definedName name="Acc_costs">#REF!</definedName>
    <definedName name="Add_Info_DEight">#REF!</definedName>
    <definedName name="Add_Info_DSeven">#REF!</definedName>
    <definedName name="Add_Info_DSix">#REF!</definedName>
    <definedName name="Add_info_DThree">#REF!</definedName>
    <definedName name="Aktiv_8D">#REF!</definedName>
    <definedName name="Aktiv_BC">#REF!</definedName>
    <definedName name="Aktiv_CC">#REF!</definedName>
    <definedName name="Aktiv_DoneD1">#REF!</definedName>
    <definedName name="Aktiv_DoneD2">#REF!</definedName>
    <definedName name="Aktiv_DoneD3">#REF!</definedName>
    <definedName name="Aktiv_DoneD4">#REF!</definedName>
    <definedName name="Aktiv_DoneD6">#REF!</definedName>
    <definedName name="Aktiv_DoneD7">#REF!</definedName>
    <definedName name="Aktiv_DoneD8">#REF!</definedName>
    <definedName name="Aktiv_PC">#REF!</definedName>
    <definedName name="b_column_ref">tb_language!$A$1:$R$2</definedName>
    <definedName name="b_language_sel">tb_language_table[[#Headers],[EN]:[LC]]</definedName>
    <definedName name="Brand">#REF!</definedName>
    <definedName name="Brand_Image">#REF!</definedName>
    <definedName name="BSH_View">#REF!</definedName>
    <definedName name="BSH_view_description">#REF!</definedName>
    <definedName name="Cause_Category">#REF!</definedName>
    <definedName name="Claim_From">#REF!</definedName>
    <definedName name="Claim_To">#REF!</definedName>
    <definedName name="Close_out">#REF!</definedName>
    <definedName name="Close_out_Date">#REF!</definedName>
    <definedName name="Creation_on">#REF!</definedName>
    <definedName name="CTS">#REF!</definedName>
    <definedName name="Current_Phase">#REF!</definedName>
    <definedName name="Customer_View">#REF!</definedName>
    <definedName name="Customer_view_description">#REF!</definedName>
    <definedName name="Descr_MRC_compl">#REF!</definedName>
    <definedName name="Descr_MRC_compl2">#REF!</definedName>
    <definedName name="Descr_MRC_compl3">#REF!</definedName>
    <definedName name="Descr_MRC_detail">#REF!</definedName>
    <definedName name="Descr_MRC_DI">#REF!</definedName>
    <definedName name="Descr_MRC_DI2">#REF!</definedName>
    <definedName name="Descr_MRC_DI3">#REF!</definedName>
    <definedName name="Descr_MRC_nd_compl">#REF!</definedName>
    <definedName name="Descr_MRC_nd_compl2">#REF!</definedName>
    <definedName name="Descr_MRC_nd_compl3">#REF!</definedName>
    <definedName name="Descr_MRC_nd_detail">#REF!</definedName>
    <definedName name="Descr_MRC_nd_DI">#REF!</definedName>
    <definedName name="Descr_MRC_nd_DI2">#REF!</definedName>
    <definedName name="Descr_MRC_nd_DI3">#REF!</definedName>
    <definedName name="Descr_MRC_nd_Person">#REF!</definedName>
    <definedName name="Descr_MRC_nd_Person2">#REF!</definedName>
    <definedName name="Descr_MRC_nd_Person3">#REF!</definedName>
    <definedName name="Descr_MRC_nd_Sum">#REF!</definedName>
    <definedName name="Descr_MRC_nd_Sum2">#REF!</definedName>
    <definedName name="Descr_MRC_nd_Sum3">#REF!</definedName>
    <definedName name="Descr_MRC_Person">#REF!</definedName>
    <definedName name="Descr_MRC_Person2">#REF!</definedName>
    <definedName name="Descr_MRC_Person3">#REF!</definedName>
    <definedName name="Descr_MRC_Sum">#REF!</definedName>
    <definedName name="Descr_MRC_Sum2">#REF!</definedName>
    <definedName name="Descr_MRC_Sum3">#REF!</definedName>
    <definedName name="Descr_TRC_compl">#REF!</definedName>
    <definedName name="Descr_TRC_compl2">#REF!</definedName>
    <definedName name="Descr_TRC_compl3">#REF!</definedName>
    <definedName name="Descr_TRC_detail">#REF!</definedName>
    <definedName name="Descr_TRC_DI">#REF!</definedName>
    <definedName name="Descr_TRC_DI2">#REF!</definedName>
    <definedName name="Descr_TRC_DI3">#REF!</definedName>
    <definedName name="Descr_TRC_nd_compl">#REF!</definedName>
    <definedName name="Descr_TRC_nd_compl2">#REF!</definedName>
    <definedName name="Descr_TRC_nd_compl3">#REF!</definedName>
    <definedName name="Descr_TRC_nd_detail">#REF!</definedName>
    <definedName name="Descr_TRC_nd_DI">#REF!</definedName>
    <definedName name="Descr_TRC_nd_DI2">#REF!</definedName>
    <definedName name="Descr_TRC_nd_DI3">#REF!</definedName>
    <definedName name="Descr_TRC_nd_Person">#REF!</definedName>
    <definedName name="Descr_TRC_nd_Person2">#REF!</definedName>
    <definedName name="Descr_TRC_nd_Person3">#REF!</definedName>
    <definedName name="Descr_TRC_nd_Sum">#REF!</definedName>
    <definedName name="Descr_TRC_nd_Sum2">#REF!</definedName>
    <definedName name="Descr_TRC_nd_Sum3">#REF!</definedName>
    <definedName name="Descr_TRC_Person">#REF!</definedName>
    <definedName name="Descr_TRC_Person2">#REF!</definedName>
    <definedName name="Descr_TRC_Person3">#REF!</definedName>
    <definedName name="Descr_TRC_Sum">#REF!</definedName>
    <definedName name="Descr_TRC_Sum2">#REF!</definedName>
    <definedName name="Descr_TRC_Sum3">#REF!</definedName>
    <definedName name="DOM_From">#REF!</definedName>
    <definedName name="DOM_To">#REF!</definedName>
    <definedName name="Done_Date_DEight">#REF!</definedName>
    <definedName name="Done_Date_DFour">#REF!</definedName>
    <definedName name="Done_Date_DOne">#REF!</definedName>
    <definedName name="Done_Date_DSeven">#REF!</definedName>
    <definedName name="Done_Date_DSix">#REF!</definedName>
    <definedName name="Done_Date_DThree">#REF!</definedName>
    <definedName name="Done_Date_DTwo">#REF!</definedName>
    <definedName name="_xlnm.Print_Area" localSheetId="6">'8D Evalution Sheet_BSH'!$A$1:$N$36</definedName>
    <definedName name="_xlnm.Print_Area" localSheetId="5">'8D Evalution Sheet_Supplier'!$A$1:$M$36</definedName>
    <definedName name="DSeven_compl">#REF!</definedName>
    <definedName name="DSeven_compl2">#REF!</definedName>
    <definedName name="DSeven_compl3">#REF!</definedName>
    <definedName name="DSeven_Descr">#REF!</definedName>
    <definedName name="DSeven_Descr2">#REF!</definedName>
    <definedName name="DSeven_Descr3">#REF!</definedName>
    <definedName name="DSeven_DI">#REF!</definedName>
    <definedName name="DSeven_DI2">#REF!</definedName>
    <definedName name="DSeven_DI3">#REF!</definedName>
    <definedName name="DSeven_Person">#REF!</definedName>
    <definedName name="DSeven_Person2">#REF!</definedName>
    <definedName name="DSeven_Person3">#REF!</definedName>
    <definedName name="DSeven_Shared_with">#REF!</definedName>
    <definedName name="DSeven_Shared_with2">#REF!</definedName>
    <definedName name="DSeven_Shared_with3">#REF!</definedName>
    <definedName name="Duration_8D">#REF!</definedName>
    <definedName name="Duration_D1">#REF!</definedName>
    <definedName name="Duration_D2">#REF!</definedName>
    <definedName name="Duration_D3">#REF!</definedName>
    <definedName name="Duration_D4">#REF!</definedName>
    <definedName name="Duration_D6">#REF!</definedName>
    <definedName name="Duration_D7">#REF!</definedName>
    <definedName name="Duration_D8">#REF!</definedName>
    <definedName name="EightD_ID">#REF!</definedName>
    <definedName name="Exp_costs">#REF!</definedName>
    <definedName name="Expected_end_date">#REF!</definedName>
    <definedName name="f_language_sel">'8D Evalution Sheet_BSH'!$A$5</definedName>
    <definedName name="f_language_sel_Supplier">'8D Evalution Sheet_Supplier'!$A$5</definedName>
    <definedName name="Failure_quant_curr">#REF!</definedName>
    <definedName name="Failure_quant_exp">#REF!</definedName>
    <definedName name="Financial_risk">#REF!</definedName>
    <definedName name="Former_EightD_ID">#REF!</definedName>
    <definedName name="HTML_CodePage" hidden="1">850</definedName>
    <definedName name="HTML_Control" localSheetId="1" hidden="1">{"'Tabelle2'!$A$1:$J$33","'Tabelle1'!$C$3:$Q$3","'Tabelle1'!$I$45"}</definedName>
    <definedName name="HTML_Control" hidden="1">{"'Tabelle2'!$A$1:$J$33","'Tabelle1'!$C$3:$Q$3","'Tabelle1'!$I$45"}</definedName>
    <definedName name="HTML_Description" hidden="1">""</definedName>
    <definedName name="HTML_Email" hidden="1">""</definedName>
    <definedName name="HTML_Header" hidden="1">"Tabelle2"</definedName>
    <definedName name="HTML_LastUpdate" hidden="1">"03.04.99"</definedName>
    <definedName name="HTML_LineAfter" hidden="1">FALSE</definedName>
    <definedName name="HTML_LineBefore" hidden="1">FALSE</definedName>
    <definedName name="HTML_Name" hidden="1">"Dr. Sauer"</definedName>
    <definedName name="HTML_OBDlg2" hidden="1">TRUE</definedName>
    <definedName name="HTML_OBDlg4" hidden="1">TRUE</definedName>
    <definedName name="HTML_OS" hidden="1">0</definedName>
    <definedName name="HTML_PathFile" hidden="1">"C:\WINNT\Profiles\Administrator\Eigene Dateien\tabelleHTML.htm"</definedName>
    <definedName name="HTML_Title" hidden="1">"ENtscheidungsa"</definedName>
    <definedName name="Imm_actions_compl1">#REF!</definedName>
    <definedName name="Imm_actions_compl2">#REF!</definedName>
    <definedName name="Imm_actions_compl3">#REF!</definedName>
    <definedName name="Imm_actions_descr">#REF!</definedName>
    <definedName name="Imm_actions_DI1">#REF!</definedName>
    <definedName name="Imm_actions_DI2">#REF!</definedName>
    <definedName name="Imm_actions_DI3">#REF!</definedName>
    <definedName name="Imm_actions_person1">#REF!</definedName>
    <definedName name="Imm_actions_person2">#REF!</definedName>
    <definedName name="Imm_actions_person3">#REF!</definedName>
    <definedName name="Imm_actions_sum1">#REF!</definedName>
    <definedName name="Imm_actions_sum2">#REF!</definedName>
    <definedName name="Imm_actions_sum3">#REF!</definedName>
    <definedName name="Initiator">#REF!</definedName>
    <definedName name="Link1_D2">#REF!</definedName>
    <definedName name="Link2_D2">#REF!</definedName>
    <definedName name="Link3_D2">#REF!</definedName>
    <definedName name="Link4_D2">#REF!</definedName>
    <definedName name="memberFive_dep">#REF!</definedName>
    <definedName name="memberFive_mail">#REF!</definedName>
    <definedName name="memberFive_name">#REF!</definedName>
    <definedName name="memberFive_tel">#REF!</definedName>
    <definedName name="memberFour_dep">#REF!</definedName>
    <definedName name="memberFour_mail">#REF!</definedName>
    <definedName name="memberFour_name">#REF!</definedName>
    <definedName name="memberFour_tel">#REF!</definedName>
    <definedName name="memberOne_dep">#REF!</definedName>
    <definedName name="memberOne_mail">#REF!</definedName>
    <definedName name="memberOne_name">#REF!</definedName>
    <definedName name="memberOne_tel">#REF!</definedName>
    <definedName name="memberSix_dep">#REF!</definedName>
    <definedName name="memberSix_mail">#REF!</definedName>
    <definedName name="memberSix_name">#REF!</definedName>
    <definedName name="memberSix_tel">#REF!</definedName>
    <definedName name="memberThree_dep">#REF!</definedName>
    <definedName name="memberThree_mail">#REF!</definedName>
    <definedName name="memberThree_name">#REF!</definedName>
    <definedName name="memberThree_tel">#REF!</definedName>
    <definedName name="memberTwo_dep">#REF!</definedName>
    <definedName name="memberTwo_mail">#REF!</definedName>
    <definedName name="memberTwo_name">#REF!</definedName>
    <definedName name="memberTwo_tel">#REF!</definedName>
    <definedName name="MRC_Descr">#REF!</definedName>
    <definedName name="MRC_LinkFour">#REF!</definedName>
    <definedName name="MRC_LinkOne">#REF!</definedName>
    <definedName name="MRC_LinkThree">#REF!</definedName>
    <definedName name="MRC_LinkTwo">#REF!</definedName>
    <definedName name="MRC_nd_Descr">#REF!</definedName>
    <definedName name="MRC_nd_LinkFour">#REF!</definedName>
    <definedName name="MRC_nd_LinkOne">#REF!</definedName>
    <definedName name="MRC_nd_LinkThree">#REF!</definedName>
    <definedName name="MRC_nd_LinkTwo">#REF!</definedName>
    <definedName name="MRC_nd_percent1">#REF!</definedName>
    <definedName name="MRC_nd_percent2">#REF!</definedName>
    <definedName name="MRC_nd_percent3">#REF!</definedName>
    <definedName name="MRC_nd_PF1">#REF!</definedName>
    <definedName name="MRC_nd_PF2">#REF!</definedName>
    <definedName name="MRC_nd_PF3">#REF!</definedName>
    <definedName name="MRC_nd_Sum1">#REF!</definedName>
    <definedName name="MRC_nd_Sum2">#REF!</definedName>
    <definedName name="MRC_nd_Sum3">#REF!</definedName>
    <definedName name="MRC_oc_PF1">#REF!</definedName>
    <definedName name="MRC_oc_PF2">#REF!</definedName>
    <definedName name="MRC_oc_PF3">#REF!</definedName>
    <definedName name="MRC_percent1">#REF!</definedName>
    <definedName name="MRC_percent2">#REF!</definedName>
    <definedName name="MRC_percent3">#REF!</definedName>
    <definedName name="MRC_Sum1">#REF!</definedName>
    <definedName name="MRC_Sum2">#REF!</definedName>
    <definedName name="MRC_Sum3">#REF!</definedName>
    <definedName name="Picture_PPT">#REF!</definedName>
    <definedName name="Plant">#REF!</definedName>
    <definedName name="Pre_risk_ass">#REF!</definedName>
    <definedName name="Pre_Risk_assessment_descr">#REF!</definedName>
    <definedName name="Product">#REF!</definedName>
    <definedName name="Prog._8D">#REF!</definedName>
    <definedName name="Prog_D1">#REF!</definedName>
    <definedName name="Prog_D2">#REF!</definedName>
    <definedName name="Prog_D3">#REF!</definedName>
    <definedName name="Prog_D4">#REF!</definedName>
    <definedName name="Prog_D6">#REF!</definedName>
    <definedName name="Prog_D7">#REF!</definedName>
    <definedName name="Prog_D8">#REF!</definedName>
    <definedName name="PXX_RXX">#REF!</definedName>
    <definedName name="Regions_Countries">#REF!</definedName>
    <definedName name="Repeat_failure">#REF!</definedName>
    <definedName name="Risk_Descr">#REF!</definedName>
    <definedName name="SAPBEXhrIndnt" hidden="1">"Wide"</definedName>
    <definedName name="SAPsysID" hidden="1">"708C5W7SBKP804JT78WJ0JNKI"</definedName>
    <definedName name="SAPwbID" hidden="1">"ARS"</definedName>
    <definedName name="Social_media">#REF!</definedName>
    <definedName name="Sponsor_dep">#REF!</definedName>
    <definedName name="Sponsor_mail">#REF!</definedName>
    <definedName name="Sponsor_name">#REF!</definedName>
    <definedName name="Sponsor_tel">#REF!</definedName>
    <definedName name="Status">#REF!</definedName>
    <definedName name="Team_leader_dep">#REF!</definedName>
    <definedName name="Team_leader_mail">#REF!</definedName>
    <definedName name="Team_leader_name">#REF!</definedName>
    <definedName name="Team_leader_tel">#REF!</definedName>
    <definedName name="Title">#REF!</definedName>
    <definedName name="TRC_Descr">#REF!</definedName>
    <definedName name="TRC_LinkFour">#REF!</definedName>
    <definedName name="TRC_LinkOne">#REF!</definedName>
    <definedName name="TRC_LinkThree">#REF!</definedName>
    <definedName name="TRC_LinkTwo">#REF!</definedName>
    <definedName name="TRC_nd_Descr">#REF!</definedName>
    <definedName name="TRC_nd_LinkFour">#REF!</definedName>
    <definedName name="TRC_nd_LinkOne">#REF!</definedName>
    <definedName name="TRC_nd_LinkThree">#REF!</definedName>
    <definedName name="TRC_nd_LinkTwo">#REF!</definedName>
    <definedName name="TRC_nd_percent1">#REF!</definedName>
    <definedName name="TRC_nd_percent2">#REF!</definedName>
    <definedName name="TRC_nd_percent3">#REF!</definedName>
    <definedName name="TRC_nd_PF1">#REF!</definedName>
    <definedName name="TRC_nd_PF2">#REF!</definedName>
    <definedName name="TRC_nd_PF3">#REF!</definedName>
    <definedName name="TRC_nd_Sum1">#REF!</definedName>
    <definedName name="TRC_nd_Sum2">#REF!</definedName>
    <definedName name="TRC_nd_Sum3">#REF!</definedName>
    <definedName name="TRC_oc_PF1">#REF!</definedName>
    <definedName name="TRC_oc_PF2">#REF!</definedName>
    <definedName name="TRC_oc_PF3">#REF!</definedName>
    <definedName name="TRC_percent1">#REF!</definedName>
    <definedName name="TRC_percent2">#REF!</definedName>
    <definedName name="TRC_percent3">#REF!</definedName>
    <definedName name="TRC_Sum1">#REF!</definedName>
    <definedName name="TRC_Sum2">#REF!</definedName>
    <definedName name="TRC_Sum3">#REF!</definedName>
    <definedName name="Update_on">#REF!</definedName>
    <definedName name="VIB">#REF!</definedName>
    <definedName name="Z_FCEC46F1_6115_11D3_A7B0_CE2C98000000_.wvu.Cols" localSheetId="1" hidden="1">'D2-IS, IS NOT'!#REF!</definedName>
    <definedName name="Z_FCEC46F1_6115_11D3_A7B0_CE2C98000000_.wvu.PrintArea" localSheetId="1" hidden="1">'D2-IS, IS NOT'!$C$5:$H$46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9" l="1"/>
  <c r="I7" i="19"/>
  <c r="F7" i="19"/>
  <c r="B7" i="19"/>
  <c r="G4" i="18"/>
  <c r="F4" i="18"/>
  <c r="E4" i="18"/>
  <c r="B4" i="18"/>
  <c r="H3" i="17"/>
  <c r="G3" i="17"/>
  <c r="F3" i="17"/>
  <c r="B3" i="17"/>
  <c r="E20" i="14"/>
  <c r="O2" i="11" l="1"/>
  <c r="G8" i="14"/>
  <c r="I29" i="4" l="1"/>
  <c r="I26" i="4"/>
  <c r="I23" i="4"/>
  <c r="I20" i="4"/>
  <c r="I17" i="4"/>
  <c r="I14" i="4"/>
  <c r="I11" i="4"/>
  <c r="I8" i="4"/>
  <c r="H29" i="14"/>
  <c r="H29" i="4" s="1"/>
  <c r="H26" i="14"/>
  <c r="H26" i="4" s="1"/>
  <c r="H23" i="14"/>
  <c r="H23" i="4" s="1"/>
  <c r="H20" i="14"/>
  <c r="H20" i="4" s="1"/>
  <c r="H17" i="14"/>
  <c r="H17" i="4" s="1"/>
  <c r="H14" i="14"/>
  <c r="H14" i="4" s="1"/>
  <c r="H11" i="14"/>
  <c r="H11" i="4" s="1"/>
  <c r="H8" i="14"/>
  <c r="H8" i="4" s="1"/>
  <c r="H6" i="14"/>
  <c r="E6" i="14"/>
  <c r="H6" i="4"/>
  <c r="I6" i="4"/>
  <c r="E11" i="4"/>
  <c r="I32" i="4" l="1"/>
  <c r="I33" i="4"/>
  <c r="H32" i="14"/>
  <c r="E17" i="4"/>
  <c r="A23" i="4"/>
  <c r="G11" i="4"/>
  <c r="C29" i="4"/>
  <c r="A11" i="14"/>
  <c r="G2" i="4"/>
  <c r="C3" i="4"/>
  <c r="G6" i="4"/>
  <c r="C26" i="4"/>
  <c r="E20" i="4"/>
  <c r="C1" i="14"/>
  <c r="A29" i="4"/>
  <c r="E17" i="14"/>
  <c r="G6" i="14"/>
  <c r="E23" i="4"/>
  <c r="E11" i="14"/>
  <c r="G32" i="14"/>
  <c r="C6" i="14"/>
  <c r="A23" i="14"/>
  <c r="G26" i="14"/>
  <c r="C26" i="14"/>
  <c r="E29" i="14"/>
  <c r="G14" i="4"/>
  <c r="A8" i="14"/>
  <c r="C4" i="4"/>
  <c r="C29" i="14"/>
  <c r="G1" i="4"/>
  <c r="C17" i="4"/>
  <c r="C20" i="4"/>
  <c r="A33" i="4"/>
  <c r="C11" i="4"/>
  <c r="G4" i="4"/>
  <c r="A32" i="14"/>
  <c r="A34" i="14"/>
  <c r="G23" i="14"/>
  <c r="G32" i="4"/>
  <c r="C23" i="4"/>
  <c r="A14" i="14"/>
  <c r="A4" i="4"/>
  <c r="E26" i="14"/>
  <c r="A17" i="14"/>
  <c r="C23" i="14"/>
  <c r="A11" i="4"/>
  <c r="E29" i="4"/>
  <c r="C8" i="4"/>
  <c r="C6" i="4"/>
  <c r="G20" i="4"/>
  <c r="K34" i="4"/>
  <c r="A20" i="14"/>
  <c r="G3" i="14"/>
  <c r="E6" i="4"/>
  <c r="A32" i="4"/>
  <c r="G14" i="14"/>
  <c r="I6" i="14"/>
  <c r="A17" i="4"/>
  <c r="G11" i="14"/>
  <c r="G20" i="14"/>
  <c r="A6" i="14"/>
  <c r="G29" i="4"/>
  <c r="C4" i="14"/>
  <c r="A8" i="4"/>
  <c r="E8" i="4"/>
  <c r="A29" i="14"/>
  <c r="A4" i="14"/>
  <c r="A20" i="4"/>
  <c r="G29" i="14"/>
  <c r="E14" i="14"/>
  <c r="A14" i="4"/>
  <c r="A26" i="4"/>
  <c r="J6" i="4"/>
  <c r="E8" i="14"/>
  <c r="C11" i="14"/>
  <c r="G17" i="14"/>
  <c r="C1" i="4"/>
  <c r="C20" i="14"/>
  <c r="A34" i="4"/>
  <c r="A26" i="14"/>
  <c r="C17" i="14"/>
  <c r="G1" i="14"/>
  <c r="G17" i="4"/>
  <c r="C8" i="14"/>
  <c r="C14" i="14"/>
  <c r="G4" i="14"/>
  <c r="C3" i="14"/>
  <c r="C14" i="4"/>
  <c r="G3" i="4"/>
  <c r="G26" i="4"/>
  <c r="A6" i="4"/>
  <c r="E23" i="14"/>
  <c r="J34" i="14"/>
  <c r="E26" i="4"/>
  <c r="G8" i="4"/>
  <c r="E14" i="4"/>
  <c r="A33" i="14"/>
  <c r="G2" i="14"/>
  <c r="G23" i="4"/>
  <c r="H3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Jaecklin, Heiko (PDC-QMSL)</author>
  </authors>
  <commentList>
    <comment ref="A8" authorId="0" shapeId="0" xr:uid="{00000000-0006-0000-0500-000001000000}">
      <text>
        <r>
          <rPr>
            <b/>
            <sz val="9"/>
            <color indexed="81"/>
            <rFont val="Segoe UI"/>
            <family val="2"/>
          </rPr>
          <t xml:space="preserve">Please evaluate D2 in the empty field N, B or E with choosing "X" </t>
        </r>
      </text>
    </comment>
    <comment ref="A11" authorId="0" shapeId="0" xr:uid="{00000000-0006-0000-0500-000002000000}">
      <text>
        <r>
          <rPr>
            <b/>
            <sz val="9"/>
            <color indexed="81"/>
            <rFont val="Segoe UI"/>
            <family val="2"/>
          </rPr>
          <t xml:space="preserve">Please evaluate D3 in the empty field N, B or E with choosing "X" </t>
        </r>
        <r>
          <rPr>
            <sz val="9"/>
            <color indexed="81"/>
            <rFont val="Segoe UI"/>
            <family val="2"/>
          </rPr>
          <t xml:space="preserve">
</t>
        </r>
      </text>
    </comment>
    <comment ref="A14" authorId="0" shapeId="0" xr:uid="{00000000-0006-0000-0500-000003000000}">
      <text>
        <r>
          <rPr>
            <b/>
            <sz val="9"/>
            <color indexed="81"/>
            <rFont val="Segoe UI"/>
            <family val="2"/>
          </rPr>
          <t xml:space="preserve">Please evaluate D4 in the empty field N, B or E with choosing "X" </t>
        </r>
      </text>
    </comment>
    <comment ref="A17" authorId="0" shapeId="0" xr:uid="{00000000-0006-0000-0500-000004000000}">
      <text>
        <r>
          <rPr>
            <b/>
            <sz val="9"/>
            <color indexed="81"/>
            <rFont val="Segoe UI"/>
            <family val="2"/>
          </rPr>
          <t xml:space="preserve">Please evaluate D4 in the empty field N, B or E with choosing "X" </t>
        </r>
      </text>
    </comment>
    <comment ref="A20" authorId="0" shapeId="0" xr:uid="{00000000-0006-0000-0500-000005000000}">
      <text>
        <r>
          <rPr>
            <b/>
            <sz val="9"/>
            <color indexed="81"/>
            <rFont val="Segoe UI"/>
            <family val="2"/>
          </rPr>
          <t xml:space="preserve">Please evaluate D5/D6 in the empty field N, B or E with choosing "X" </t>
        </r>
      </text>
    </comment>
    <comment ref="A23" authorId="0" shapeId="0" xr:uid="{00000000-0006-0000-0500-000006000000}">
      <text>
        <r>
          <rPr>
            <b/>
            <sz val="9"/>
            <color indexed="81"/>
            <rFont val="Segoe UI"/>
            <family val="2"/>
          </rPr>
          <t xml:space="preserve">Please evaluate D5/D6 in the empty field N, B or E with choosing "X" </t>
        </r>
      </text>
    </comment>
    <comment ref="A26" authorId="0" shapeId="0" xr:uid="{00000000-0006-0000-0500-000007000000}">
      <text>
        <r>
          <rPr>
            <b/>
            <sz val="9"/>
            <color indexed="81"/>
            <rFont val="Segoe UI"/>
            <family val="2"/>
          </rPr>
          <t xml:space="preserve">Please evaluate D7 in the empty field N, B or E with choosing "X" </t>
        </r>
      </text>
    </comment>
    <comment ref="A29" authorId="0" shapeId="0" xr:uid="{00000000-0006-0000-0500-000008000000}">
      <text>
        <r>
          <rPr>
            <b/>
            <sz val="9"/>
            <color indexed="81"/>
            <rFont val="Segoe UI"/>
            <family val="2"/>
          </rPr>
          <t xml:space="preserve">Please evaluate D8 in the empty field N, B or E with choosing "X"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Jaecklin, Heiko (PDC-QMSL)</author>
  </authors>
  <commentList>
    <comment ref="A8" authorId="0" shapeId="0" xr:uid="{00000000-0006-0000-0600-000001000000}">
      <text>
        <r>
          <rPr>
            <b/>
            <sz val="9"/>
            <color indexed="81"/>
            <rFont val="Segoe UI"/>
            <family val="2"/>
          </rPr>
          <t xml:space="preserve">Please evaluate D2 in the empty field N, B or E with choosing "X" </t>
        </r>
      </text>
    </comment>
    <comment ref="A11" authorId="0" shapeId="0" xr:uid="{00000000-0006-0000-0600-000002000000}">
      <text>
        <r>
          <rPr>
            <b/>
            <sz val="9"/>
            <color indexed="81"/>
            <rFont val="Segoe UI"/>
            <family val="2"/>
          </rPr>
          <t xml:space="preserve">Please evaluate D3 in the empty field N, B or E with choosing "X" </t>
        </r>
      </text>
    </comment>
    <comment ref="A14" authorId="0" shapeId="0" xr:uid="{00000000-0006-0000-0600-000003000000}">
      <text>
        <r>
          <rPr>
            <b/>
            <sz val="9"/>
            <color indexed="81"/>
            <rFont val="Segoe UI"/>
            <family val="2"/>
          </rPr>
          <t xml:space="preserve">Please evaluate D4 in the empty field N, B or E with choosing "X" </t>
        </r>
      </text>
    </comment>
    <comment ref="A17" authorId="0" shapeId="0" xr:uid="{00000000-0006-0000-0600-000004000000}">
      <text>
        <r>
          <rPr>
            <b/>
            <sz val="9"/>
            <color indexed="81"/>
            <rFont val="Segoe UI"/>
            <family val="2"/>
          </rPr>
          <t xml:space="preserve">Please evaluate D4 in the empty field N, B or E with choosing "X" </t>
        </r>
      </text>
    </comment>
    <comment ref="A20" authorId="0" shapeId="0" xr:uid="{00000000-0006-0000-0600-000005000000}">
      <text>
        <r>
          <rPr>
            <b/>
            <sz val="9"/>
            <color indexed="81"/>
            <rFont val="Segoe UI"/>
            <family val="2"/>
          </rPr>
          <t xml:space="preserve">Please evaluate D5/D6 in the empty field N, B or E with choosing "X" </t>
        </r>
      </text>
    </comment>
    <comment ref="A23" authorId="0" shapeId="0" xr:uid="{00000000-0006-0000-0600-000006000000}">
      <text>
        <r>
          <rPr>
            <b/>
            <sz val="9"/>
            <color indexed="81"/>
            <rFont val="Segoe UI"/>
            <family val="2"/>
          </rPr>
          <t xml:space="preserve">Please evaluate D5/D6 in the empty field N, B or E with choosing "X" </t>
        </r>
        <r>
          <rPr>
            <sz val="9"/>
            <color indexed="81"/>
            <rFont val="Segoe UI"/>
            <family val="2"/>
          </rPr>
          <t xml:space="preserve">
</t>
        </r>
      </text>
    </comment>
    <comment ref="A26" authorId="0" shapeId="0" xr:uid="{00000000-0006-0000-0600-000007000000}">
      <text>
        <r>
          <rPr>
            <b/>
            <sz val="9"/>
            <color indexed="81"/>
            <rFont val="Segoe UI"/>
            <family val="2"/>
          </rPr>
          <t xml:space="preserve">Please evaluate D7 in the empty field N, B or E with choosing "X" </t>
        </r>
      </text>
    </comment>
    <comment ref="A29" authorId="0" shapeId="0" xr:uid="{00000000-0006-0000-0600-000008000000}">
      <text>
        <r>
          <rPr>
            <b/>
            <sz val="9"/>
            <color indexed="81"/>
            <rFont val="Segoe UI"/>
            <family val="2"/>
          </rPr>
          <t xml:space="preserve">Please evaluate D8 in the empty field N, B or E with choosing "X" </t>
        </r>
      </text>
    </comment>
  </commentList>
</comments>
</file>

<file path=xl/sharedStrings.xml><?xml version="1.0" encoding="utf-8"?>
<sst xmlns="http://schemas.openxmlformats.org/spreadsheetml/2006/main" count="936" uniqueCount="750">
  <si>
    <t>Submitted by:</t>
  </si>
  <si>
    <t>8D STEP</t>
  </si>
  <si>
    <t>NOT SATISFYING</t>
  </si>
  <si>
    <t>BASIC LEVEL</t>
  </si>
  <si>
    <t>EXCELLENT</t>
  </si>
  <si>
    <t>SUM</t>
  </si>
  <si>
    <t>Empty or only symptom description, data collection is missing.</t>
  </si>
  <si>
    <t>Arbitrary or incomplete containment action (not concrete, no deadline).</t>
  </si>
  <si>
    <t>Only direct causes determined (superficial or hypothetical).</t>
  </si>
  <si>
    <t>Arbitrary corrective actions (not concrete, unclear link to root cause, no deadline/responsible). Efficiency not proven.</t>
  </si>
  <si>
    <t>Missing or unclear indication.</t>
  </si>
  <si>
    <t>Missing signature or only by initiator.</t>
  </si>
  <si>
    <t>QM-Documentation updated. Comprehensible lessons Learned was started on all concerned products, Processes and locations.</t>
  </si>
  <si>
    <t>Corrective actions cover completely all root causes (TRC and MRC in MANAGEMENTSYSTEM) from D4 and are documented. Efficiency is proven.</t>
  </si>
  <si>
    <t>Technical Root Cause (TRC) and Managerial Root Cause (MRC) in MANAGEMENT-SYSTEM are worked out. Risk assessment (including effect on other products/ processes) is defined.</t>
  </si>
  <si>
    <t>Containment actions are described clearly and introduced (Deadlines and responsibles are defined).</t>
  </si>
  <si>
    <t>Efficiency is quantitatively assessed (for example in %).</t>
  </si>
  <si>
    <t>Managerial Root Causes (MRC) in BUSINESS PROCESSES and/or LEADERSHIP, are worked out. Use of Problem Solving Methods is proven.</t>
  </si>
  <si>
    <t>No more action needed for TRC as occurrence completely prevented. All MRC (in BUSINESS PROCESSES and/or LEADERSHIP) from D4 are solved and documented.</t>
  </si>
  <si>
    <t>Feedbacks/evaluations from LL-Network are available.</t>
  </si>
  <si>
    <t>Review by sponsor with all team members done and documented. Signatures from Plant-, BU-Management available</t>
  </si>
  <si>
    <t>Assessment team:</t>
  </si>
  <si>
    <t>Signature:</t>
  </si>
  <si>
    <t>Date:</t>
  </si>
  <si>
    <t>Business Unit:</t>
  </si>
  <si>
    <t>Plant / Location:</t>
  </si>
  <si>
    <t>Evaluation done with witness on the spot and/or training on the job.</t>
  </si>
  <si>
    <t>8D Evaluation Sheet</t>
  </si>
  <si>
    <t>Fundamental (real) Problem, occurence and effects are described understandable and clearly (including detailled quantitative data: what, where, when, how much, who, ...).</t>
  </si>
  <si>
    <t>Beliebige Abstellmaßnahmen (unkonkret, Bezug zur Ursache nicht ersichtlich, kein Termin / Verantwortlicher), Wirksamkeit ist nicht nachgewiesen.</t>
  </si>
  <si>
    <t>Nur direkte Ursache benannt (oberflächlich / hypothetisch).</t>
  </si>
  <si>
    <t>Beliebige / unvollständige Sofortmaßnahme (unkonkret, kein Termin).</t>
  </si>
  <si>
    <t>Leer oder nur Symptom beschrieben, Faktensammlung fehlt.</t>
  </si>
  <si>
    <t>Beliebige Abstellmaßnahmen (unkonkret, Bezug zur Ursache nicht ersichtlich, kein Termin / Verantwortlicher), Wirksamkeit ist nicht
nachgewiesen.</t>
  </si>
  <si>
    <t>Keine oder unklare Angabe.</t>
  </si>
  <si>
    <t>Unterschrift nur durch Ersteller oder gar keine Unterschrift.</t>
  </si>
  <si>
    <t>Unterschriften von Teamleiter, Pate (Abteilungsleiter Ebene) vorhanden. Für externe 8D auch -/QMM.</t>
  </si>
  <si>
    <t>QM-Dokumentation ist aktualisiert. Lessons Learned auf alle relevanten Produkte, Prozesse u. Standorte ist nachvollziehbar initiiert.</t>
  </si>
  <si>
    <t>Abstellmaßnahmen decken alle Grundursachen (TRC und MRC im MANAGEMENTSYSTEM) aus D4 vollständig ab und sind dokumentiert. Nachweis der Wirksamkeit ist vorhanden.</t>
  </si>
  <si>
    <t>Technical Root Cause (TRC) und Managerial root cause (MRC) im MANAGEMENT-SYSTEM sind ermittelt. Risikobewertung (inkl. Auswirkung auf andere Produkte /  Prozesse) liegt vor.</t>
  </si>
  <si>
    <t>Sofortmaßnahmen sind beschrieben und eingeführt (Termine, Verantwortungen sind bestimmt).</t>
  </si>
  <si>
    <t>Grundproblem, Auftreten und Auswirkungen sind eindeutig und nachvollziehbar beschrieben (inkl. detaillierte quantitative Angaben: was, wo, wann, wieviel, wer, ...).</t>
  </si>
  <si>
    <t>Ergänzende Informationen zur Schnittstelle und Auswirkung beim Kunden sind vorhanden.</t>
  </si>
  <si>
    <t>Quantitativer Wirksamkeitsnachweis ist gegeben (zum Beispiel in %).</t>
  </si>
  <si>
    <t>Managerial Root Cause (MRC) im GESCHÄFTSPROZESS und/oder in der FÜHRUNG, ermittelt. Die Anwendung von Problemlösungsmethoden  ist nachgewiesen.</t>
  </si>
  <si>
    <t>Alle MRC (im GESCHÄFTSPROZESS und/oder in der FÜHRUNG) aus D4 wurden abgestellt und dokumentiert.</t>
  </si>
  <si>
    <t>Bei TRC, keine Maßnahme mehr notwendig da Auftreten vollständig verhindert. Alle MRC (im GESCHÄFTSPROZESS und/oder in der FÜHRUNG) aus D4 wurden abgestellt und dokumentiert.</t>
  </si>
  <si>
    <t>Rückmeldung / Bewertung aus LL Netzwerk liegt vor.</t>
  </si>
  <si>
    <t>Review durch Pate mit allen Teammitgliedern ist durchgeführt und dokumentiert. Unterschriften Werk-, BULeitung liegen vor.</t>
  </si>
  <si>
    <t>8D Report Nummer:</t>
  </si>
  <si>
    <t>Bewertungsgruppe :</t>
  </si>
  <si>
    <t>c_reference</t>
  </si>
  <si>
    <t>c_row_ref</t>
  </si>
  <si>
    <t>c_target_table</t>
  </si>
  <si>
    <t>EN</t>
  </si>
  <si>
    <t>DE</t>
  </si>
  <si>
    <t>LC</t>
  </si>
  <si>
    <t xml:space="preserve">Update: </t>
  </si>
  <si>
    <t>PL</t>
  </si>
  <si>
    <t>RU</t>
  </si>
  <si>
    <t>IT</t>
  </si>
  <si>
    <t>ES</t>
  </si>
  <si>
    <t>UA</t>
  </si>
  <si>
    <t>CN</t>
  </si>
  <si>
    <t>Report_number</t>
  </si>
  <si>
    <t>Evalution sheet</t>
  </si>
  <si>
    <t>8D Report Number:</t>
  </si>
  <si>
    <t>Assesment_team</t>
  </si>
  <si>
    <t>Technical Root Cause (TRC) and Managerial Root Cause (MRC) in MANAGEMENT-SYSTEM are worked out. Risk assessment (including effect on other products/ processes) is defined</t>
  </si>
  <si>
    <t>D2_not_satisfying</t>
  </si>
  <si>
    <t>D2_basiclevel</t>
  </si>
  <si>
    <t>D2_excellent</t>
  </si>
  <si>
    <t>D3_not_satisfying</t>
  </si>
  <si>
    <t xml:space="preserve"> D3_basiclevel</t>
  </si>
  <si>
    <t>D3_excellent</t>
  </si>
  <si>
    <t>D4_a_not_satisfying</t>
  </si>
  <si>
    <t>D4_a_basiclevel</t>
  </si>
  <si>
    <t>D4_a_excellent</t>
  </si>
  <si>
    <t>D4_b_not_satisfying</t>
  </si>
  <si>
    <t>D4_b_basiclevel</t>
  </si>
  <si>
    <t>D4_b_excellent</t>
  </si>
  <si>
    <t>D5/D6_a_not_satisfying</t>
  </si>
  <si>
    <t>D5/D6_a_basiclevel</t>
  </si>
  <si>
    <t>D5/D6_a_excellent</t>
  </si>
  <si>
    <t>D5/D6_b_not_satisfying</t>
  </si>
  <si>
    <t>D5/D6_b_basiclevel</t>
  </si>
  <si>
    <t>D5/D6_b_excellent</t>
  </si>
  <si>
    <t>D7_basiclevel</t>
  </si>
  <si>
    <t>D7_excellent</t>
  </si>
  <si>
    <t>D8_not_satisfying</t>
  </si>
  <si>
    <t>D8_basiclevel</t>
  </si>
  <si>
    <t>D8_excellent</t>
  </si>
  <si>
    <t>D7_not_satisfying</t>
  </si>
  <si>
    <t>D2_8dstep</t>
  </si>
  <si>
    <t>D2 Problem Description</t>
  </si>
  <si>
    <t>D3_8dstep</t>
  </si>
  <si>
    <t>D2 Problembeschreibung</t>
  </si>
  <si>
    <t>D3 Containment Actions</t>
  </si>
  <si>
    <t>D4_a_8dstep</t>
  </si>
  <si>
    <t>D4_b_8dstep</t>
  </si>
  <si>
    <t>D5/D6_a_8dstep</t>
  </si>
  <si>
    <t>D5/D6_b_8dstep</t>
  </si>
  <si>
    <t>D7_8dstep</t>
  </si>
  <si>
    <t>D7 Preventive Actions</t>
  </si>
  <si>
    <t>D8_8dstep</t>
  </si>
  <si>
    <t>D8 Final Meeting</t>
  </si>
  <si>
    <t>8D SCHRITT</t>
  </si>
  <si>
    <t>1V00</t>
  </si>
  <si>
    <t>Headline_8dstep</t>
  </si>
  <si>
    <t>Headline_not_sastisfying</t>
  </si>
  <si>
    <t>NICHT VORHANDEN</t>
  </si>
  <si>
    <t>Headline_basiclevel</t>
  </si>
  <si>
    <t>BASIS NIVEAU</t>
  </si>
  <si>
    <t>Headline_Excellent</t>
  </si>
  <si>
    <t>AUSGEZEICHNET</t>
  </si>
  <si>
    <t>Sheet Name</t>
  </si>
  <si>
    <t>8D Evaluation Vorlage</t>
  </si>
  <si>
    <t>Report Nummer</t>
  </si>
  <si>
    <t>Team</t>
  </si>
  <si>
    <t>Unit</t>
  </si>
  <si>
    <t>Place</t>
  </si>
  <si>
    <t xml:space="preserve">8D Report Number: </t>
  </si>
  <si>
    <t>Bewertungsgruppe:</t>
  </si>
  <si>
    <t>Geschäftsbereich:</t>
  </si>
  <si>
    <t>Werk / Niederlassung:</t>
  </si>
  <si>
    <t>Title</t>
  </si>
  <si>
    <t>8D-Report Title:</t>
  </si>
  <si>
    <t>8D-Report Titel:</t>
  </si>
  <si>
    <t>Total</t>
  </si>
  <si>
    <t>SUMME</t>
  </si>
  <si>
    <t>Faults</t>
  </si>
  <si>
    <t>Date</t>
  </si>
  <si>
    <t>Datum:</t>
  </si>
  <si>
    <t>Submission</t>
  </si>
  <si>
    <t>Eingereicht von:</t>
  </si>
  <si>
    <t>Aprroval</t>
  </si>
  <si>
    <t>Unterschritft:</t>
  </si>
  <si>
    <t>Result</t>
  </si>
  <si>
    <t>8D Bewertung mit Vor-Ort-Prüfung und / oder 'training on the job'</t>
  </si>
  <si>
    <t xml:space="preserve">Addition </t>
  </si>
  <si>
    <t>8D Numer raportu :</t>
  </si>
  <si>
    <t>POZIOM PODSTAWOWY</t>
  </si>
  <si>
    <t>DOSKONAŁY</t>
  </si>
  <si>
    <t>8D Arkusz oceny</t>
  </si>
  <si>
    <t>Tytuł raportu 8D:</t>
  </si>
  <si>
    <t>Zespół oceniający:</t>
  </si>
  <si>
    <t>Jednostka biznesowa:</t>
  </si>
  <si>
    <t>SUMA</t>
  </si>
  <si>
    <t>Yes_No</t>
  </si>
  <si>
    <t>D2 Opis problemu</t>
  </si>
  <si>
    <t>Podstawowy (rzeczywisty) problem, jego występowanie i skutki są opisane w sposób zrozumiały i jasny (w tym szczegółowe dane ilościowe: co, gdzie, kiedy, ile, kto, ...).</t>
  </si>
  <si>
    <t>Data:</t>
  </si>
  <si>
    <t>Przesłane przez:</t>
  </si>
  <si>
    <t>Podpis:</t>
  </si>
  <si>
    <t>Ocena przeprowadzona w obecności świadka na miejscu i / lub szkolenie w miejscu pracy.</t>
  </si>
  <si>
    <t>Określane są tylko przyczyny bezpośrednie (powierzchowne lub hipotetyczne).</t>
  </si>
  <si>
    <t>Działania naprawcze obejmują całkowicie wszystkie przyczyny źródłowe (TRC i MRC w MANAGEMENTSYSTEM) od D4 i są udokumentowane. Skuteczność jest udowodniona.</t>
  </si>
  <si>
    <t>D7 Działania zapobiegawcze</t>
  </si>
  <si>
    <t>Brak lub niejasne wskazanie.</t>
  </si>
  <si>
    <t>Dostępne są informacje zwrotne / oceny z LL-Network.</t>
  </si>
  <si>
    <t>D8 Spotkanie końcowe</t>
  </si>
  <si>
    <t>HU</t>
  </si>
  <si>
    <t>SVN</t>
  </si>
  <si>
    <t>Númbero de informe 8D</t>
  </si>
  <si>
    <t>Equipo evaluador:</t>
  </si>
  <si>
    <t>Pasos 8D</t>
  </si>
  <si>
    <t>NO SATISFACTORIO</t>
  </si>
  <si>
    <t>NIVEL BÁSICO</t>
  </si>
  <si>
    <t>EXCELENTE</t>
  </si>
  <si>
    <t>Hoja evaluación 8D</t>
  </si>
  <si>
    <t>Título del informe 8D</t>
  </si>
  <si>
    <t>Unidad de negocio:</t>
  </si>
  <si>
    <t>Planta / Ubicación</t>
  </si>
  <si>
    <t>D2 Descripción del problema</t>
  </si>
  <si>
    <t>No información o sólo descripción del síntoma. No hay colección de datos.</t>
  </si>
  <si>
    <t>El problema fundamental (real), la ocurrencia y los efectos se describen de manera comprensible y clara (incluidos datos cuantitativos detallados: qué, dónde, cuándo, cuánto, quién, ...).</t>
  </si>
  <si>
    <t xml:space="preserve"> Se dispone de información adicional con respecto al efecto en el cliente.</t>
  </si>
  <si>
    <t>D3 Acciones de contención</t>
  </si>
  <si>
    <t>Acciones de contención arbitrarias o incompletas (no concretas, sin plazos)</t>
  </si>
  <si>
    <t>Acciones de contención son descritas claramente e implantadas (Se definen plazos y responsables).</t>
  </si>
  <si>
    <t>Fecha:</t>
  </si>
  <si>
    <t>Presentado por:</t>
  </si>
  <si>
    <t>Firma:</t>
  </si>
  <si>
    <t>La evaluación es hecha comprobando in situ y/o aprendiendo sobre el terreno.</t>
  </si>
  <si>
    <t>La eficiencia se evalúa cuantitativamente (por ejemplo, en%).</t>
  </si>
  <si>
    <t>Sólo causas directas son determinadas (superficial o hipotético).</t>
  </si>
  <si>
    <t>Causas de técnicas (TRC) y causas de gestión (MRC) son resueltas. La evaluación del riesgo (incluido el efecto en otros productos / procesos) está definido.</t>
  </si>
  <si>
    <t>Las causas relacionadas con la gestión (MRC managerial root causes) son resueltas. El uso de métodos de problem solving está probado.</t>
  </si>
  <si>
    <t>Acciones correctivas arbitrarias (no concretas, vínculo poco claro con la causa raíz, sin fecha límite / responsable). Eficiencia no probada.</t>
  </si>
  <si>
    <t>Las acciones correctoras cubren completamente todas las causas raíz (TCR y MRC) desde D4 y son documentadas. La eficiencia está probada.</t>
  </si>
  <si>
    <t>Las acciones correctivas cubren completamente todas las causas raíz (TRC y MRC) de D4 y están documentadas. La eficacia está probada.</t>
  </si>
  <si>
    <t>No se necesitan más acciones para TRC (causas de raíz técnica) ya que la ocurrencia se previno por completo. Todos los MRC (causas cuya raiz es la gestión) de D4 están resueltos y documentados.</t>
  </si>
  <si>
    <t>D7 Acciones preventivas</t>
  </si>
  <si>
    <t>Indicación ausente o poco clara.</t>
  </si>
  <si>
    <t>Documentación de Calidad actualizada. Comprensibles lessons-learnt se iniciaron en todos los productos, procesos y ubicaciones en cuestión.</t>
  </si>
  <si>
    <t>Falta firma o sólo por el iniciador</t>
  </si>
  <si>
    <t>All MRC (in BUSINESS PROCESSES and/or LEADERSHIP) from D4 are solved and documented.</t>
  </si>
  <si>
    <t>Los comentarios / evaluaciones de LL-Network están disponibles.</t>
  </si>
  <si>
    <t>Signatures from Team-leader, Sponsor (Department manager level) available. For external 8D also -/QMM.</t>
  </si>
  <si>
    <t>Firmas del líder del equipo, patrocinador (nivel de gerente de departamento) disponibles. Para 8D externo también - / QMM.</t>
  </si>
  <si>
    <t>Revisión hecha y documentada por parte del sponsor con todos los miembros del equipo . Firmas de Plant-, BU-Management disponibles.</t>
  </si>
  <si>
    <t xml:space="preserve">Name_supplier </t>
  </si>
  <si>
    <t>Supplier Name:</t>
  </si>
  <si>
    <t>Nazwa Dostawcy:</t>
  </si>
  <si>
    <t>Nombre del proveedor:</t>
  </si>
  <si>
    <t>Lieferantenname:</t>
  </si>
  <si>
    <t xml:space="preserve"> </t>
  </si>
  <si>
    <t>8D jelentés száma:</t>
  </si>
  <si>
    <t>Értékelő csoport:</t>
  </si>
  <si>
    <t>8D LÉPÉS</t>
  </si>
  <si>
    <t>NEM ELÉGEDŐ</t>
  </si>
  <si>
    <t>ALAPSZINT</t>
  </si>
  <si>
    <t>KIVÁLÓ</t>
  </si>
  <si>
    <t>8D értékelő lap</t>
  </si>
  <si>
    <t>8D-jelentés címe:</t>
  </si>
  <si>
    <t>Üzletág:</t>
  </si>
  <si>
    <t>Üzem / Hely:</t>
  </si>
  <si>
    <t>ÖSSZEG</t>
  </si>
  <si>
    <t>Szállító neve</t>
  </si>
  <si>
    <t>D2 A probléma leírása</t>
  </si>
  <si>
    <t>Üres vagy csak tünetleírás, hiányzik az adatgyűjtés.</t>
  </si>
  <si>
    <t>Alapvető (valós) probléma, előfordulás és hatások érthetően és világosan vannak leírva (ideértve a részletezett kvantitatív adatokat is: mit, hol, mikor, mennyit, ki, ...).</t>
  </si>
  <si>
    <t>Additional information with regard to interface and effect at customer are available.</t>
  </si>
  <si>
    <t>További információk állnak rendelkezésre az interfészről és az ügyfélnél jelentkező hatásról.</t>
  </si>
  <si>
    <t>D3 Tárolási műveletek</t>
  </si>
  <si>
    <t>Önkényes vagy hiányos elszigetelési intézkedés (nem konkrét, nincs határidő).</t>
  </si>
  <si>
    <t>A befogadási műveleteket világosan leírják és bevezetik (meghatározzák a határidőket és a felelősségeket).</t>
  </si>
  <si>
    <t>Dátum:</t>
  </si>
  <si>
    <t>Által benyújtott:</t>
  </si>
  <si>
    <t>Aláírás:</t>
  </si>
  <si>
    <t>A tanúval a helyszínen végzett értékelés és / vagy a munkahelyi képzés.</t>
  </si>
  <si>
    <t>A hatékonyságot kvantitatív módon értékelik (például% -ban).</t>
  </si>
  <si>
    <t>Csak meghatározott közvetlen okok (felszínesek vagy hipotetikusak).</t>
  </si>
  <si>
    <t>A MANAGEMENT-SYSTEM technikai kiváltó okát (TRC) és vezetői kiváltó okát (MRC) kidolgozták. Meghatározták a kockázatértékelést (beleértve a többi termékre / folyamatra gyakorolt ​​hatást).</t>
  </si>
  <si>
    <t>Az ÜZLETI FOLYAMATOK és / vagy a VEZETÉS vezetői kiváltó okai (MRC) kidolgozásra kerültek. A problémamegoldó módszerek használata bizonyított.</t>
  </si>
  <si>
    <t>A MANAGEMENT-SYSTEM technikai kiváltó okát (TRC) és vezetői kiváltó okát (MRC) kidolgozták. Meghatározták a kockázatértékelést (beleértve a többi termékre / folyamatra gyakorolt ​​hatást)</t>
  </si>
  <si>
    <t>Önkényes korrekciós intézkedések (nem konkrét, nem egyértelmű kapcsolat a kiváltó okkal, nincs határidő / felelős). A hatékonyság nincs bizonyítva.</t>
  </si>
  <si>
    <t>A korrekciós intézkedések teljesen lefedik a D4 összes okát (TRC és MRC a MANAGEMENTSYSTEM-ben), és dokumentálva vannak. A hatékonyság bizonyított.</t>
  </si>
  <si>
    <t>A D4 összes MRC-jét (ÜZLETI FOLYAMATOKBAN és / vagy VEZETŐSÉGBEN) megoldják és dokumentálják.</t>
  </si>
  <si>
    <t>Nincs többé szükség a TRC-re, mivel az előfordulás teljesen megakadályozta. A D4 összes MRC-jét (ÜZLETI FOLYAMATOKBAN és / vagy VEZETŐSÉGBEN) megoldják és dokumentálják.</t>
  </si>
  <si>
    <t>D7 Megelőző intézkedések</t>
  </si>
  <si>
    <t>Hiányzó vagy nem egyértelmű jelzés.</t>
  </si>
  <si>
    <t>QM-dokumentáció frissítve. Érthető tanulságokat kezdtek az összes érintett termékről, folyamatról és helyszínről.</t>
  </si>
  <si>
    <t>Visszajelzések / értékelések elérhetők az LL-Network-től.</t>
  </si>
  <si>
    <t>D8 záró értekezlet</t>
  </si>
  <si>
    <t>Hiányzik az aláírás, vagy csak a kezdeményező.</t>
  </si>
  <si>
    <t>Aláírások a csapatvezetőtől, szponzor (osztályvezetői szint) elérhető. Külső 8D esetén is - / QMM.</t>
  </si>
  <si>
    <t>Szponzor általi felülvizsgálat a csapat összes tagjával elkészítve és dokumentálva. A Plant-, BU-Management aláírásai elérhetőek</t>
  </si>
  <si>
    <t>8D številka poročila:</t>
  </si>
  <si>
    <t>Ocenjevalna skupina:</t>
  </si>
  <si>
    <t>8D KORAK</t>
  </si>
  <si>
    <t>OSNOVNA RAVEN</t>
  </si>
  <si>
    <t>ODLIČNO</t>
  </si>
  <si>
    <t>8D ocenjevalni list</t>
  </si>
  <si>
    <t>Naslov 8D-poročila:</t>
  </si>
  <si>
    <t>Poslovna enota:</t>
  </si>
  <si>
    <t>Obrat / lokacija:</t>
  </si>
  <si>
    <t>Ime dobavitelja:</t>
  </si>
  <si>
    <t>D2 Opis težave</t>
  </si>
  <si>
    <t>Prazen ali samo opis simptomov, zbiranje podatkov manjka.</t>
  </si>
  <si>
    <t>Temeljni (resnični) problem, pojav in učinki so opisani razumljivo in jasno (vključno s podrobnimi kvantitativnimi podatki: kaj, kje, kdaj, koliko, kdo, ...).</t>
  </si>
  <si>
    <t>Na voljo so dodatne informacije glede vmesnika in učinka na kupca.</t>
  </si>
  <si>
    <t>Omejevalni ukrepi so jasno opisani in predstavljeni (opredeljeni so roki in odgovornosti).</t>
  </si>
  <si>
    <t>Oddal:</t>
  </si>
  <si>
    <t>Ocenjevanje opravljeno s pričo na kraju samem in / ali usposabljanjem na delovnem mestu.</t>
  </si>
  <si>
    <t>Učinkovitost se oceni kvantitativno (na primer v%).</t>
  </si>
  <si>
    <t>Določeni so samo neposredni vzroki (površni ali hipotetični).</t>
  </si>
  <si>
    <t>Korektivni ukrepi zajemajo v celoti vse temeljne vzroke (TRC in MRC v MANAGEMENTSYSTEM) iz D4 in so dokumentirani. Učinkovitost je dokazana.</t>
  </si>
  <si>
    <t>Vsi MRC (v POSLOVNIH PROCESIH in / ali VODENJU) iz D4 so rešeni in dokumentirani.</t>
  </si>
  <si>
    <t>Za TRC ni treba več ukrepati, ker je pojav popolnoma preprečen. Vsi MRC (v POSLOVNIH PROCESIH in / ali VODENJU) iz D4 so rešeni in dokumentirani.</t>
  </si>
  <si>
    <t>D7 Preventivni ukrepi</t>
  </si>
  <si>
    <t>Manjkajoča ali nejasna indikacija.</t>
  </si>
  <si>
    <t>Na voljo so povratne informacije / ocene LL-Network.</t>
  </si>
  <si>
    <t>Na voljo podpisi vodje ekipe, sponzorja (vodja oddelka). Za zunanje 8D tudi - / QMM.</t>
  </si>
  <si>
    <t>Pregled sponzorja z opravljenimi in dokumentiranimi člani ekipe. Na voljo podpisi iz Plant-, BU-Management</t>
  </si>
  <si>
    <t>Team di valutazione:</t>
  </si>
  <si>
    <t>ECCELLENTE</t>
  </si>
  <si>
    <t>SOMMA</t>
  </si>
  <si>
    <t>Nome del fornitore:</t>
  </si>
  <si>
    <t>Descrizione del problema D2</t>
  </si>
  <si>
    <t>Vuoto o solo descrizione del sintomo, manca la raccolta dati.</t>
  </si>
  <si>
    <t>Sono disponibili ulteriori informazioni in merito all'interfaccia e agli effetti presso il cliente.</t>
  </si>
  <si>
    <t>D3 Azioni di contenimento</t>
  </si>
  <si>
    <t>Azione di contenimento arbitraria o incompleta (non concreta, nessuna scadenza).</t>
  </si>
  <si>
    <t>Inviato da:</t>
  </si>
  <si>
    <t>Valutazione effettuata con testimone in loco e / o formazione sul lavoro.</t>
  </si>
  <si>
    <t>Solo cause dirette determinate (superficiali o ipotetiche).</t>
  </si>
  <si>
    <t>D7 Azioni preventive</t>
  </si>
  <si>
    <t>Indicazione mancante o poco chiara.</t>
  </si>
  <si>
    <t>Firma mancante o solo del promotore.</t>
  </si>
  <si>
    <t>8D 报告编号</t>
  </si>
  <si>
    <t>8D  评估小组</t>
  </si>
  <si>
    <t>8D 步骤</t>
  </si>
  <si>
    <t>不合格</t>
  </si>
  <si>
    <t>合格</t>
  </si>
  <si>
    <t>优秀</t>
  </si>
  <si>
    <t>8D 评估表</t>
  </si>
  <si>
    <t>8D 报告标题</t>
  </si>
  <si>
    <t>涉及的事业部</t>
  </si>
  <si>
    <t>工厂/位置</t>
  </si>
  <si>
    <t>总和</t>
  </si>
  <si>
    <t>供应商名称：</t>
  </si>
  <si>
    <t>D2_问题描述</t>
  </si>
  <si>
    <t>空白或仅表象的描述，无相关数据收集</t>
  </si>
  <si>
    <t>关于对客户的关联及影响也有相应的信息</t>
  </si>
  <si>
    <t>D3_围堵措施</t>
  </si>
  <si>
    <t>随意或不全面的围堵措施（不具体的，没有时间期限）</t>
  </si>
  <si>
    <t>围堵措施有清晰的描述并导入（有定义时间期限和责任人）</t>
  </si>
  <si>
    <t>日期：</t>
  </si>
  <si>
    <t>提交人：</t>
  </si>
  <si>
    <t>审批签名：</t>
  </si>
  <si>
    <t>有相应的证据确认评估已完成且/或进行了相关的培训</t>
  </si>
  <si>
    <t>措施的有效性有量化的评估（如%）</t>
  </si>
  <si>
    <t>仅直接原因的确认（表层或假设的）</t>
  </si>
  <si>
    <t>有系统的分析出技术层面的根本原因（TRC）和管理层面的根本原因（MRC）以及相应的风险评估（包括类似产品/过程）</t>
  </si>
  <si>
    <t>从业务流程和或领导能力方面分析管理层面的根本原因（MRC）。有运用问题解决的方式进行分析</t>
  </si>
  <si>
    <t>随意的纠正措施（不具体的，与根本原因没有直接关联，没有时间期限及责任人）。有效性没有证据</t>
  </si>
  <si>
    <t>纠正措施包含了D4分析出的全部根本原因（系统分析的TRC和MRC）。有相应的文档及有效性的证据</t>
  </si>
  <si>
    <t>所有发生的可能性都被预防，故从TRC 不需要更多的措施。所有D4分析出的MRC（从业务流程和或领导能力方面）都得到解决并有相应文档</t>
  </si>
  <si>
    <t>D7_预防措施</t>
  </si>
  <si>
    <t>指示缺乏或不清晰</t>
  </si>
  <si>
    <t>相关质量文档已更新。包含所有相关的产品、流程和工厂的全面经验教训总结已开始</t>
  </si>
  <si>
    <t>公司内部有对该经验教训总结的反馈/评价</t>
  </si>
  <si>
    <t>8D_总结会议</t>
  </si>
  <si>
    <t>缺少相关的签名或仅有发起者签名</t>
  </si>
  <si>
    <t>KROK 8D</t>
  </si>
  <si>
    <t>NIEZADOWALAJĄCE</t>
  </si>
  <si>
    <t>8D Numer raportu:</t>
  </si>
  <si>
    <t>Fabryka / lokalizacja:</t>
  </si>
  <si>
    <t xml:space="preserve">Brak lub tylko opis symptomów, brak zbierania danych. </t>
  </si>
  <si>
    <t xml:space="preserve">Są dostępne dodatkowe informacje dotyczące interfejsu i efektu u klienta. </t>
  </si>
  <si>
    <t>D3 Działania zapobiegające</t>
  </si>
  <si>
    <t>Arbitralne lub niekompletne działania zapobiegawcze (niekonkretne, bez wyznaczonego terminu).</t>
  </si>
  <si>
    <t>Działania zapobiegające są jasno opisane i przedstawione (zdefiniowano terminy i osoby odpowiedzialne).</t>
  </si>
  <si>
    <t>Wydajność oceniana jest ilościowo (na przykład w%).</t>
  </si>
  <si>
    <t>TRC i MRC w MANAGEMENT-SYSTEM są opracowywane. Określono ocenę ryzyka (w tym wpływ na inne produkty / procesy).</t>
  </si>
  <si>
    <t>MRC w PROCESACH BIZNESOWYCH i / lub PRZYWÓDZTWIE są opracowywane. Potwierdzono zastosowanie metod rozwiązywania problemów</t>
  </si>
  <si>
    <t>Określane są jedynie przyczyny bezpośrednie (powierzchowne lub hipotetyczne).</t>
  </si>
  <si>
    <t>TRC i MRC w MANAGEMENT-SYSTEM są opracowywane. Określono ocenę ryzyka (w tym wpływ na inne produkty / procesy)</t>
  </si>
  <si>
    <t>MRC w PROCESACH BIZNESOWYCH i / lub PRZYWÓDZTWIE są opracowywane. Udowodniono stosowanie metod rozwiązywania problemów.</t>
  </si>
  <si>
    <t>Arbitralne działania naprawcze (niekonkretne, niejasne powiązanie z pierwotną przyczyną, brak wyznaczonego terminu / osoby odpowiedzialnej). Skuteczność nie została udowodniona.</t>
  </si>
  <si>
    <t>Działania naprawcze w pełni obejmują  wszystkie przyczyny źródłowe (TRC i MRC w MANAGEMENT-SYSTEM) od D4 i są udokumentowane. Udowodniona skuteczność.</t>
  </si>
  <si>
    <t>Wszytskie MRC w PROCESACH BIZNESOWYCH i / lub PRZYWÓDZTWIE są opracowawane i udokumentowane.</t>
  </si>
  <si>
    <t>Żadne dalsze działania nie są potrzebne dla TRC, ponieważ udało się zapobiec całkowitemu ich występowaniu. Wszystkie MRC (w PROCESACH BIZNESOWYCH i / lub PRZYWÓDZTWIE) z D4 są rozwiązane i udokumentowane</t>
  </si>
  <si>
    <t>Zaktualizowano dokumentację QM. Zrozumiałe 'lessons learned' wdrożone  we wszystkich powiązanych produktach, procesach i lokalizacjach.</t>
  </si>
  <si>
    <t>Brak podpisu lub tylko podpis inicjatora.</t>
  </si>
  <si>
    <t>Dostępne podpisy od kierownika zespołu, sponsora (poziom kierownika działu). Ddla zewnętrznych 8D również - / QMM.</t>
  </si>
  <si>
    <t xml:space="preserve">Przegląd wykonany przez sponsora z pomocą członków zespołu jest zakończony i udokumentowany.  Dostępne są podpisy zarządu fabryki jak i BU. </t>
  </si>
  <si>
    <t>CN2</t>
  </si>
  <si>
    <t>Sum</t>
  </si>
  <si>
    <t>HI</t>
  </si>
  <si>
    <t>8डी रिपोर्ट संख्या:</t>
  </si>
  <si>
    <t>मूल्यांकन दल:</t>
  </si>
  <si>
    <t>8डी कदम</t>
  </si>
  <si>
    <t>संतोषजनक नहीं</t>
  </si>
  <si>
    <t>बुनियादी स्तर</t>
  </si>
  <si>
    <t>अति उत्कृष्ट</t>
  </si>
  <si>
    <t>8डी मूल्यांकन पत्रक</t>
  </si>
  <si>
    <t>8D-रिपोर्ट शीर्षक:</t>
  </si>
  <si>
    <t>व्यापार की इकाई:</t>
  </si>
  <si>
    <t>संयंत्र स्थान:</t>
  </si>
  <si>
    <t>योग</t>
  </si>
  <si>
    <t>आपूर्तिकर्ता का नाम:</t>
  </si>
  <si>
    <t>D2 समस्या विवरण</t>
  </si>
  <si>
    <t>खाली या केवल लक्षण विवरण, डेटा संग्रह गायब है।</t>
  </si>
  <si>
    <t>मौलिक (वास्तविक) समस्या, घटना और प्रभावों को समझने योग्य और स्पष्ट रूप से वर्णित किया गया है (विस्तृत मात्रात्मक डेटा सहित: क्या, कहाँ, कब, कितना, कौन, ...)।</t>
  </si>
  <si>
    <t>ग्राहक पर इंटरफेस और प्रभाव के संबंध में अतिरिक्त जानकारी उपलब्ध है।</t>
  </si>
  <si>
    <t>D3 रोकथाम क्रियाएँ</t>
  </si>
  <si>
    <t>मनमाना या अपूर्ण रोकथाम कार्रवाई (ठोस नहीं, कोई समय सीमा नहीं)।</t>
  </si>
  <si>
    <t>रोकथाम कार्यों को स्पष्ट रूप से वर्णित किया गया है और पेश किया गया है (समय सीमा और जिम्मेदारियां परिभाषित की गई हैं)।</t>
  </si>
  <si>
    <t>तारीख:</t>
  </si>
  <si>
    <t>द्वारा प्रस्तुत:</t>
  </si>
  <si>
    <t>हस्ताक्षर:</t>
  </si>
  <si>
    <t>मौके पर गवाह के साथ मूल्यांकन और/या नौकरी पर प्रशिक्षण।</t>
  </si>
  <si>
    <t>दक्षता का मूल्यांकन मात्रात्मक रूप से किया जाता है (उदाहरण के लिए %)।</t>
  </si>
  <si>
    <t>केवल प्रत्यक्ष कारण निर्धारित (सतही या काल्पनिक)।</t>
  </si>
  <si>
    <t>प्रबंधन-प्रणाली में तकनीकी मूल कारण (TRC) और प्रबंधकीय मूल कारण (MRC) पर काम किया जाता है। जोखिम मूल्यांकन (अन्य उत्पादों/प्रक्रियाओं पर प्रभाव सहित) को परिभाषित किया गया है।</t>
  </si>
  <si>
    <t>व्यावसायिक प्रक्रियाओं और/या नेतृत्व में प्रबंधकीय मूल कारणों (MRC) पर काम किया जाता है। समस्या समाधान विधियों का प्रयोग सिद्ध होता है।</t>
  </si>
  <si>
    <t>प्रबंधन-प्रणाली में तकनीकी मूल कारण (TRC) और प्रबंधकीय मूल कारण (MRC) पर काम किया जाता है। जोखिम मूल्यांकन (अन्य उत्पादों/प्रक्रियाओं पर प्रभाव सहित) को परिभाषित किया गया है</t>
  </si>
  <si>
    <t>मनमाना सुधारात्मक कार्रवाई (ठोस नहीं, मूल कारण के लिए अस्पष्ट लिंक, कोई समय सीमा / जिम्मेदार नहीं)। दक्षता सिद्ध नहीं।</t>
  </si>
  <si>
    <t>सुधारात्मक कार्रवाइयाँ D4 से सभी मूल कारणों (प्रबंधन प्रणाली में TRC और MRC) को पूरी तरह से कवर करती हैं और प्रलेखित हैं। दक्षता सिद्ध होती है।</t>
  </si>
  <si>
    <t>D4 से सभी MRC (बिजनेस प्रोसेस और/या लीडरशिप में) हल और प्रलेखित हैं।</t>
  </si>
  <si>
    <t>टीआरसी के लिए और किसी कार्रवाई की आवश्यकता नहीं है क्योंकि घटना को पूरी तरह से रोका गया है। D4 से सभी MRC (बिजनेस प्रोसेस और/या लीडरशिप में) हल और प्रलेखित हैं।</t>
  </si>
  <si>
    <t>D7 निवारक कार्रवाइयां</t>
  </si>
  <si>
    <t>गुम या अस्पष्ट संकेत।</t>
  </si>
  <si>
    <t>QM-दस्तावेज़ीकरण अद्यतन किया गया। सभी संबंधित उत्पादों, प्रक्रियाओं और स्थानों पर सीखे गए बोधगम्य पाठ शुरू किए गए थे।</t>
  </si>
  <si>
    <t>एलएल-नेटवर्क से फीडबैक/मूल्यांकन उपलब्ध हैं।</t>
  </si>
  <si>
    <t>D8 अंतिम बैठक</t>
  </si>
  <si>
    <t>गुम हस्ताक्षर या केवल आरंभकर्ता द्वारा।</t>
  </si>
  <si>
    <t>टीम-लीडर, प्रायोजक (विभाग प्रबंधक स्तर) के हस्ताक्षर उपलब्ध हैं। बाहरी 8D के लिए भी -/QMM।</t>
  </si>
  <si>
    <t>टीम के सभी सदस्यों के साथ प्रायोजक द्वारा समीक्षा की गई और प्रलेखित किया गया। संयंत्र से हस्ताक्षर-, बीयू-प्रबंधन उपलब्ध</t>
  </si>
  <si>
    <t>清晰和容易理解的描述了根本问题的发生及产生的影响（包括具体量化的信息：问题是什么，哪里，何时，多少，谁...）</t>
  </si>
  <si>
    <t>有8D的组长和所有者的签名。外部的8D有相应质量负责人的签名</t>
  </si>
  <si>
    <t>8D的所有者(Sponsor)同所有小组成员进行了回顾并有相应的存档。工厂、事业部管理层有签名确认</t>
  </si>
  <si>
    <t>Номер отчета 8D:</t>
  </si>
  <si>
    <t>Команда оценки:</t>
  </si>
  <si>
    <t>ШАГ 8D</t>
  </si>
  <si>
    <t>НЕ УДОВЛЕТВОРЕН</t>
  </si>
  <si>
    <t>НАЧАЛЬНЫЙ УРОВЕНЬ</t>
  </si>
  <si>
    <t>ОТЛИЧНО</t>
  </si>
  <si>
    <t>Оценочный лист 8D</t>
  </si>
  <si>
    <t>Название отчета 8D:</t>
  </si>
  <si>
    <t>Бизнес-единица:</t>
  </si>
  <si>
    <t>SUM Supplier</t>
  </si>
  <si>
    <t>SUM dobavitelj</t>
  </si>
  <si>
    <t>SUMA dostawca</t>
  </si>
  <si>
    <t>SUM 供应商</t>
  </si>
  <si>
    <t>SUM Поставщик</t>
  </si>
  <si>
    <t>एसयूएम आपूर्तिकर्ता</t>
  </si>
  <si>
    <t>Завод / Расположение:</t>
  </si>
  <si>
    <t>СУММ</t>
  </si>
  <si>
    <t>Наименование поставщика:</t>
  </si>
  <si>
    <t>D2 Описание проблемы</t>
  </si>
  <si>
    <t>Пустое или только описание симптома, сбор данных отсутствует.</t>
  </si>
  <si>
    <t>Основная (реальная) проблема, возникновение и последствия описаны понятно и четко (включая подробные количественные данные: что, где, когда, сколько, кто, ...).</t>
  </si>
  <si>
    <t>Доступна дополнительная информация по интерфейсу и эффекту у заказчика.</t>
  </si>
  <si>
    <t>D3 Действия по сдерживанию</t>
  </si>
  <si>
    <t>Произвольное или неполное действие по сдерживанию (не конкретное, без крайнего срока).</t>
  </si>
  <si>
    <t>Действия по локализации четко описаны и представлены (определены крайние сроки и ответственность).</t>
  </si>
  <si>
    <t>Дата:</t>
  </si>
  <si>
    <t>Представленный:</t>
  </si>
  <si>
    <t>Подпись:</t>
  </si>
  <si>
    <t>Оценка проводится со свидетелем на месте и / или проводится обучение на рабочем месте.</t>
  </si>
  <si>
    <t>Эффективность оценивается количественно (например, в%).</t>
  </si>
  <si>
    <t>Определяются только прямые причины (поверхностные или гипотетические).</t>
  </si>
  <si>
    <t>Техническая основная причина (TRC) и управленческая основная причина (MRC) в СИСТЕМЕ УПРАВЛЕНИЯ проработаны. Определяется оценка риска (включая влияние на другие продукты / процессы).</t>
  </si>
  <si>
    <t>Управленческие корневые причины (MRC) в БИЗНЕС-ПРОЦЕССАХ и / или ЛИДЕРСТВЕ разработаны. Доказано использование методов решения проблем.</t>
  </si>
  <si>
    <t>Произвольные корректирующие действия (не конкретные, нечеткая ссылка на основную причину, без срока / ответственности). Эффективность не доказана.</t>
  </si>
  <si>
    <t>Корректирующие действия полностью охватывают все основные причины (TRC и MRC в MANAGEMENTSYSTEM) из D4 и документируются. Эффективность доказана.</t>
  </si>
  <si>
    <t>Все MRC (в БИЗНЕС-ПРОЦЕССАХ и / или РУКОВОДСТВЕ) из D4 решены и задокументированы.</t>
  </si>
  <si>
    <t>Больше никаких действий для TRC не требуется, так как возникновение полностью предотвращено. Все MRC (в БИЗНЕС-ПРОЦЕССАХ и / или РУКОВОДСТВЕ) из D4 решены и задокументированы.</t>
  </si>
  <si>
    <t>D7 Профилактические действия</t>
  </si>
  <si>
    <t>Индикация отсутствует или неясна.</t>
  </si>
  <si>
    <t>QM-документация обновлена. Понятные уроки были начаты по всем заинтересованным продуктам, процессам и местам.</t>
  </si>
  <si>
    <t>Доступны отзывы / оценки от LL-Network.</t>
  </si>
  <si>
    <t>D8 Zаключительное собрание</t>
  </si>
  <si>
    <t>Отсутствует подпись или только инициатор.</t>
  </si>
  <si>
    <t>Доступны подписи руководителя группы, спонсора (уровень руководителя отдела). Для внешнего 8D тоже - / QMM.</t>
  </si>
  <si>
    <t>Обзор спонсором со всеми членами команды сделан и задокументирован. Подписи от Plant-, BU-Management имеются</t>
  </si>
  <si>
    <t>SUMME Lieferant</t>
  </si>
  <si>
    <t>NEZADOVOLJIVO</t>
  </si>
  <si>
    <t>D3 Omejevalni ukrepi</t>
  </si>
  <si>
    <t>Osnovno ali nepopolno omejevanje (ni konkretno, ni roka).</t>
  </si>
  <si>
    <t>Tehnični vzrok (TRC) in procesni vzrok (MRC) v SISTEMU UPRAVLJANJA sta razdelana. Opredeljena je ocena tveganja (vključno z učinkom na druge izdelke / procese).</t>
  </si>
  <si>
    <t xml:space="preserve"> Procesni vzroki (MRC) v POSLOVNIH PROCESIH in / ali VODENJU so določeni. Uporaba metod za reševanje problemov je dokazana.</t>
  </si>
  <si>
    <t>Tehnični vzrok (TRC) in procesni vzrok (MRC) v SISTEMU UPRAVLJANJA sta razdelana. Opredeljena je ocena tveganja (vključno z učinkom na druge izdelke / procese)</t>
  </si>
  <si>
    <t>osnovni korektivni ukrepi (ne konkretni, nejasna povezava z osnovnim vzrokom, brez roka / odgovornega). Učinkovitost ni dokazana.</t>
  </si>
  <si>
    <t>QM dokumentacija posodobljena.
Lessons learned uporabljena na vseh produktih, procesih in lokacijah v fokusu.</t>
  </si>
  <si>
    <t>D8 Zaključni sestanek</t>
  </si>
  <si>
    <t>Manjka podpis ali samo od pobudnika.</t>
  </si>
  <si>
    <t>Numero 8D Report:</t>
  </si>
  <si>
    <t>NON SODDISFACENTE</t>
  </si>
  <si>
    <t>LIVELLO BASE</t>
  </si>
  <si>
    <t>Scheda di valutazione</t>
  </si>
  <si>
    <t>Titolo 8D Report:</t>
  </si>
  <si>
    <t>Divisione:</t>
  </si>
  <si>
    <t>SOMMA fornitore</t>
  </si>
  <si>
    <t>Stabilimento / Sede:</t>
  </si>
  <si>
    <t>Problema fondamentale (reale), occorrenza ed effetti sono descritti in modo comprensibile e chiaro (incl. dati quantitativi dettagliati: cosa, dove, quando, quanto, chi, ...).</t>
  </si>
  <si>
    <t>Le azioni di contenimento sono descritte chiaramente e sono implementate (vengono definite scadenze e responsabilità).</t>
  </si>
  <si>
    <t>L'efficienza viene valutata quantitativamente (ad esempio in %).</t>
  </si>
  <si>
    <t>Sono state determinate solo le cause dirette  (superficiali o ipotetiche).</t>
  </si>
  <si>
    <t>Le cause radice di natura tecnica (TRC) e le cause radice di natura manageriale/gestionale (MRC) nel sistema di gestione sono state identificate. 
La valutazione del rischio (compreso l'effetto su altri prodotti / processi) é stata effettuata.</t>
  </si>
  <si>
    <t>Le cause radice di natura manageriale/gestionale (MRC) nel sistema di gestione e a livello di leadership sono state identificate.  L'uso di metodi di problem solving è chiaramente dimostrato.</t>
  </si>
  <si>
    <t>Azioni correttive arbitrarie (non concrete, nessun collegamento con la causa radice, nessuna scadenza / responsabile). Efficienza delle azioni non dimostrata.</t>
  </si>
  <si>
    <t>Le azioni correttive coprono tutte le cause radice (TRC e MRC nel sistema di gestione) identificate in D4. Le azioni correttive sono documentate e l'efficienza è dimostrata.</t>
  </si>
  <si>
    <t>Tutte le cause radice di natura manageriale/gestionale (MRC) sia nei PROCESSI AZIENDALI sia a livello di LEADERSHIP identificate in D4 sono risolte e documentate.</t>
  </si>
  <si>
    <t>Documentazione QM é stata aggiornata. Le Lessons Learned sono comprensibili e le soluzioni sono state estese a tutti i prodotti, processi e sedi interessati dal problema.</t>
  </si>
  <si>
    <t>Feedback / valutazioni da parte della LL-Network.</t>
  </si>
  <si>
    <t>D8 Meeting finale</t>
  </si>
  <si>
    <t>Firme del team leader e dello sponsor (livello Manager di reparto) disponibili. Per 8D esterni firma del - / QMM.</t>
  </si>
  <si>
    <t>Revisione da parte dello sponsor con tutti i membri del team é stata eseguita e documentata. Sono presenti le firme del direttore dello stabilimento e del capo divisione/unitá.</t>
  </si>
  <si>
    <t xml:space="preserve">Language </t>
  </si>
  <si>
    <t xml:space="preserve">Select Language </t>
  </si>
  <si>
    <t>Sprache auswählen</t>
  </si>
  <si>
    <t>Válasszon nyelvet</t>
  </si>
  <si>
    <t>Izberi jezik</t>
  </si>
  <si>
    <t>Wybierz język</t>
  </si>
  <si>
    <t>选择语言</t>
  </si>
  <si>
    <t>Выберите язык</t>
  </si>
  <si>
    <t>Seleziona la lingua</t>
  </si>
  <si>
    <t>மொழியை தேர்ந்தெடுங்கள்</t>
  </si>
  <si>
    <t>भाषा का चयन करें</t>
  </si>
  <si>
    <t>Seleccione el idioma</t>
  </si>
  <si>
    <t>SUM BSH</t>
  </si>
  <si>
    <t>SUMA BSH</t>
  </si>
  <si>
    <t>SOMMA BSH</t>
  </si>
  <si>
    <t>योग BSH</t>
  </si>
  <si>
    <t xml:space="preserve">REMARKS ONLY IN ENGLISH </t>
  </si>
  <si>
    <t>BEMERKUNGEN NUR IN ENGLISCH</t>
  </si>
  <si>
    <t>MEGJEGYZÉSEK CSAK ANGOL nyelven</t>
  </si>
  <si>
    <t>OPOMBE SAMO V ANGLEŠČINI</t>
  </si>
  <si>
    <t>UWAGI TYLKO W JĘZYKU ANGIELSKIM</t>
  </si>
  <si>
    <t>仅以英文备注</t>
  </si>
  <si>
    <t>ЗАМЕЧАНИЯ ТОЛЬКО НА АНГЛИЙСКОМ ЯЗЫКЕ</t>
  </si>
  <si>
    <t>OSSERVAZIONI SOLO IN INGLESE</t>
  </si>
  <si>
    <t>OBSERVACIONES SOLO EN INGLÉS</t>
  </si>
  <si>
    <t>8D அறிக்கை எண்</t>
  </si>
  <si>
    <t>மதிப்பீட்டு குழு</t>
  </si>
  <si>
    <t>8D இன் படி</t>
  </si>
  <si>
    <t>திருப்தி அளிக்கவில்லை</t>
  </si>
  <si>
    <t>அடிப்படை நிலை</t>
  </si>
  <si>
    <t>அருமை</t>
  </si>
  <si>
    <t>8D மதிப்பீட்டுத் தாள்</t>
  </si>
  <si>
    <t>8D-அறிக்கை தலைப்பு</t>
  </si>
  <si>
    <t>மதிப்பீட்டுக் குழு</t>
  </si>
  <si>
    <t>வணிக பகுதி</t>
  </si>
  <si>
    <t>SUM விற்பனையாளர்</t>
  </si>
  <si>
    <t>ஆலை / இடம்</t>
  </si>
  <si>
    <t>குறிப்புகள்</t>
  </si>
  <si>
    <t>விற்பனையாளர் பெயர்</t>
  </si>
  <si>
    <t>D2 சிக்கல் விளக்கம்</t>
  </si>
  <si>
    <t>வெற்று அல்லது ஒரே அறிகுறி விளக்கம், தரவு சேகரிப்பு இல்லை</t>
  </si>
  <si>
    <t>அடிப்படை (உண்மையான) சிக்கல், நிகழ்வு மற்றும் விளைவுகள் புரிந்துகொள்ளக்கூடியதாகவும் தெளிவாகவும் விவரிக்கப்பட்டுள்ளன (விவரிக்கப்பட்ட அளவு தரவு உட்பட: என்ன, எங்கே, எப்போது, ​​எவ்வளவு, யார், ...).</t>
  </si>
  <si>
    <t>வாடிக்கையாளரின் இடைமுகம் மற்றும் விளைவு தொடர்பான கூடுதல் தகவல்கள் கிடைக்கின்றன</t>
  </si>
  <si>
    <t>D3 கட்டுப்பாட்டு நடவடிக்கைகள்</t>
  </si>
  <si>
    <t>தன்னிச்சையான அல்லது முழுமையற்ற கட்டுப்பாட்டு நடவடிக்கை (கான்கிரீட் அல்ல, காலக்கெடு இல்லை)</t>
  </si>
  <si>
    <t>கட்டுப்பாட்டு நடவடிக்கைகள் தெளிவாக விவரிக்கப்பட்டு அறிமுகப்படுத்தப்பட்டுள்ளன (காலக்கெடு மற்றும் பொறுப்பாளர்கள் வரையறுக்கப்பட்டுள்ளனர்)</t>
  </si>
  <si>
    <t>தேதி</t>
  </si>
  <si>
    <t>சமர்ப்பித்தது</t>
  </si>
  <si>
    <t>கையொப்பம்</t>
  </si>
  <si>
    <t>இடத்திலேயே சாட்சியுடன் மதிப்பீடு மற்றும் / அல்லது பணியில் பயிற்சி</t>
  </si>
  <si>
    <t>செயல்திறன் அளவு அடிப்படையில் மதிப்பிடப்படுகிறது (எடுத்துக்காட்டாக %  இல்)</t>
  </si>
  <si>
    <t>நேரடி காரணங்கள் மட்டுமே தீர்மானிக்கப்படுகின்றன (மேலோட்டமான அல்லது அனுமானமான)</t>
  </si>
  <si>
    <t>மேலாண்மை அமைப்பு தொழில்நுட்ப மூல காரணம் (TRC) மற்றும் 
மேலாளர் மூல காரணம் (MRC) ஆகியவை செயல்படுகின்றன. இடர் மதிப்பீடு (பிற தயாரிப்புகள் / செயல்முறைகளின் விளைவு உட்பட) வரையறுக்கப்படுகிறது</t>
  </si>
  <si>
    <t>வணிக செயல்முறைகள் மற்றும் / அல்லது தலைமைத்துவம் - நிர்வாக வேர் காரணங்கள்  (MRC)  செயல்படுகின்றன. சிக்கல் தீர்க்கும் முறைகளின் பயன்பாடு நிரூபிக்கப்பட்டுள்ளது</t>
  </si>
  <si>
    <t>வணிக செயல்முறைகள் மற்றும் / அல்லது தலைமைத்துவத்தில்  உள்ள நிர்வாக வேர் காரணங்களில் (MRC) செயல்படுகின்றன. சிக்கல் தீர்க்கும் முறைகளின் பயன்பாடு நிரூபிக்கப்பட்டுள்ளது</t>
  </si>
  <si>
    <t>தன்னிச்சையான திருத்த நடவடிக்கைகள் (உறுதியானவை அல்ல, மூல காரணத்திற்கான தெளிவற்ற இணைப்பு, காலக்கெடு / பொறுப்பு இல்லை). செயல்திறன் நிரூபிக்கப்படவில்லை.</t>
  </si>
  <si>
    <t>சரியான நடவடிக்கைகள் D4 இலிருந்து அனைத்து மூல காரணங்களையும் (TRC மற்றும் MRC இன் மேலாண்மை அமைப்பு) உள்ளடக்கியது மற்றும் ஆவணப்படுத்தப்பட்டுள்ளன. செயல்திறன் நிரூபிக்கப்பட்டுள்ளது</t>
  </si>
  <si>
    <t>D4 இலிருந்து அனைத்து MRC (வணிக செயல்முறைகள் மற்றும் / அல்லது தலைமைத்துவத்தில்) தீர்க்கப்பட்டு ஆவணப்படுத்தப்படுகின்றன</t>
  </si>
  <si>
    <t>நிகழ்வு முற்றிலும் தடுக்கப்பட்டதால் TRC க்கு கூடுதல் நடவடிக்கை தேவையில்லை. D4 இலிருந்து அனைத்து MRC (வணிக செயல்முறைகள் மற்றும் / அல்லது தலைமைத்துவத்தில்) தீர்க்கப்பட்டு ஆவணப்படுத்தப்படுகின்றன.</t>
  </si>
  <si>
    <t>D7 தடுப்பு நடவடிக்கைகள்</t>
  </si>
  <si>
    <t>காணவில்லை அல்லது தெளிவற்ற அறிகுறி.</t>
  </si>
  <si>
    <t>QM- ஆவணம் புதுப்பிக்கப்பட்டது. புரிந்துகொள்ளக்கூடிய பாடங்கள் சம்பந்தப்பட்ட அனைத்து தயாரிப்புகள், செயல்முறைகள் மற்றும் இருப்பிடங்களில் தொடங்கப்பட்டது.</t>
  </si>
  <si>
    <t>LL-வலைப்பின்னலில்ருந்து  பின்னூட்டக் கருத்துகள் / மதிப்பீடுகள் கிடைக்கின்றன</t>
  </si>
  <si>
    <t>D8 இறுதிக் கூட்டம்</t>
  </si>
  <si>
    <t>கையொப்பம் இல்லை அல்லது துவக்கியவர் மட்டுமே</t>
  </si>
  <si>
    <t>குழுத் தலைவர், ஆதரவாளர் (துறை மேலாளர் நிலை) ஆகியோரின் கையொப்பங்கள் கிடைக்கின்றன. வெளிப்புற 8D க்கும் - / QMM.</t>
  </si>
  <si>
    <t>அனைத்து குழு உறுப்பினர்களுடனும் ஆதரவாளர் மதிப்பாய்வு செய்து ஆவணப்படுத்தப்பட்டுள்ளது. ஆலை-, BU- நிர்வாகத்திலிருந்து கையொப்பங்கள் கிடைக்கின்றன.</t>
  </si>
  <si>
    <t>TA</t>
  </si>
  <si>
    <t>SUMME BSH</t>
  </si>
  <si>
    <t>टिप्पणियाँ केवल अंग्रेजी में</t>
  </si>
  <si>
    <t xml:space="preserve">D8 Reunión final </t>
  </si>
  <si>
    <t>ÖSSZEG szállító</t>
  </si>
  <si>
    <t>SUMA  Proveedor</t>
  </si>
  <si>
    <t>B/S/H</t>
  </si>
  <si>
    <t>D4 Cause and Effect Analysis (Occurrence)</t>
  </si>
  <si>
    <t>D4 Cause and Effect Analysis (Non-detection)</t>
  </si>
  <si>
    <t>D5/D6 Corrective Actions (Occurrence)</t>
  </si>
  <si>
    <t>D4 Ok-okozati elemzés (előfordulás)</t>
  </si>
  <si>
    <t>D4 Analiza vzrokov in posledic (pojav)</t>
  </si>
  <si>
    <t>D4 Analiza przyczyn i skutków (występowanie)</t>
  </si>
  <si>
    <t>D4 原因和影响的分析（发生）</t>
  </si>
  <si>
    <t>D4 Причинно-следственный анализ (возникновение)</t>
  </si>
  <si>
    <t>D4 Análisis de causa y efecto (No detección)</t>
  </si>
  <si>
    <t>D4 कारण और प्रभाव विश्लेषण (घटना)</t>
  </si>
  <si>
    <t>D4 Analisi causa ed effetto (occorrenza)</t>
  </si>
  <si>
    <t>D4 காரணம் மற்றும் விளைவு பகுப்பாய்வு (நிகழ்வு)</t>
  </si>
  <si>
    <t>D4 Ok-okozati elemzés (nem észlelhető)</t>
  </si>
  <si>
    <t>D4 Analiza vzrokov in posledic (nezaznavanje)</t>
  </si>
  <si>
    <t>D4 Analiza przyczyn i skutków (brak wykrywania)</t>
  </si>
  <si>
    <t>D4 原因和影响的分析（不可探测/未检出）</t>
  </si>
  <si>
    <t>D4 Причинно-следственный анализ (необнаружение)</t>
  </si>
  <si>
    <t>D4 कारण और प्रभाव विश्लेषण (गैर-पहचान)</t>
  </si>
  <si>
    <t>D4 Analisi causa ed effetto (non rilevamento)</t>
  </si>
  <si>
    <t>D4 காரணம் மற்றும் விளைவு பகுப்பாய்வு (கண்டறியப்படாதது)</t>
  </si>
  <si>
    <t>D5 / D6 Javító intézkedések (előfordulás)</t>
  </si>
  <si>
    <t>D5 / D6 Korektivni ukrepi (pojav)</t>
  </si>
  <si>
    <t>D5 / D6 Działania naprawcze (występowanie)</t>
  </si>
  <si>
    <t>D5/D6 纠正措施（发生）</t>
  </si>
  <si>
    <t>D5 / D6 Корректирующие действия (возникновение)</t>
  </si>
  <si>
    <t>D5 / D6 Acciones correctivas (ocurrencia)</t>
  </si>
  <si>
    <t>D5/D6 सुधारात्मक कार्रवाइयाँ (घटना)</t>
  </si>
  <si>
    <t>D5 / D6 Azioni correttive (occorrenza)</t>
  </si>
  <si>
    <t>D5/D6 சரியான செயல்கள் (நிகழ்வு)</t>
  </si>
  <si>
    <t>D5 / D6 Javító intézkedések (nem észlelhető)</t>
  </si>
  <si>
    <t>D5 / D6 Korektivni ukrepi (brez zaznavanja) (nezaznavanje)</t>
  </si>
  <si>
    <t>D5 / D6 Działania naprawcze (brak wykrywania)</t>
  </si>
  <si>
    <t>D5/D6 纠正措施（不可探测/未检出）</t>
  </si>
  <si>
    <t>D5 / D6 Корректирующие действия (необнаружение)</t>
  </si>
  <si>
    <t>D5/D6 Acciones correctoras (No detección)</t>
  </si>
  <si>
    <t>D5/D6 सुधारात्मक कार्रवाइयां (गैर-पहचान)</t>
  </si>
  <si>
    <t>D5 / D6 Azioni correttive (non rilevamento)</t>
  </si>
  <si>
    <t>D5/D6 சரியான செயல்கள் (கண்டறியப்படாதது)</t>
  </si>
  <si>
    <t>D3 Sofortmaßnahme(n)</t>
  </si>
  <si>
    <t>D4 Ursache-Wirkungs-Analyse (Warum ist der Fehler aufgetreten?)</t>
  </si>
  <si>
    <t>D4 Ursache-Wirkungs-Analyse (Warum wurde der Fehler nicht entdeckt?)</t>
  </si>
  <si>
    <t>D5/D6 Korrekturmaßnahmen (Warum wurde der Fehler nicht entdeckt?)</t>
  </si>
  <si>
    <t>D5/D6 Korrekturmaßnahmen (Warum ist der Fehler aufgetreten?)</t>
  </si>
  <si>
    <t>D7 Präventive Maßnahmen</t>
  </si>
  <si>
    <t>D8 Abschlussdurchsprache</t>
  </si>
  <si>
    <t>SVK</t>
  </si>
  <si>
    <t>Číslo 8D reportu:</t>
  </si>
  <si>
    <t>Hodnotiaci tím:</t>
  </si>
  <si>
    <t>8D Krok</t>
  </si>
  <si>
    <t>NEUSPOKOJIVÝ</t>
  </si>
  <si>
    <t>ZÁKLADNÁ ÚROVEŇ</t>
  </si>
  <si>
    <t>EXCELENTNÝ</t>
  </si>
  <si>
    <t>8D Hodnotiaci Hárok</t>
  </si>
  <si>
    <t>Názov 8D reportu:</t>
  </si>
  <si>
    <t>Obchodná jednotka:</t>
  </si>
  <si>
    <t xml:space="preserve">Závod / Pobočka: </t>
  </si>
  <si>
    <t>SUM Dodávateľ</t>
  </si>
  <si>
    <t>Poznámky len v angličtine</t>
  </si>
  <si>
    <t>Meno Dodávateľa:</t>
  </si>
  <si>
    <t>D2 Popis problému</t>
  </si>
  <si>
    <t>Prázdny alebo iba popis symptómu, chýba zber údajov.</t>
  </si>
  <si>
    <t>Základný (skutočný) problém, výskyt a vplyv sú popísané zrozumiteľne a jasne (vrátane podrobných kvantitatívnych údajov: čo, kde, kedy, koľko, kto, ...).</t>
  </si>
  <si>
    <t>K dispozícii sú ďalšie informácie týkajúce sa rozhrania a vplyvu na zákazníka.</t>
  </si>
  <si>
    <t>D3 Okamžité opatrenia</t>
  </si>
  <si>
    <t>Svojvoľné alebo neúplné okamžité opatrenie (všeobecné, bez termínu).</t>
  </si>
  <si>
    <t>Okamžité opatrenia sú jasne popísané a zavedené (sú definované termíny a zodpovední).</t>
  </si>
  <si>
    <t>Predložené:</t>
  </si>
  <si>
    <t>Posúdenie sa vykonáva so svedkom na mieste a/alebo sa poskytuje školenie na pracovisku.</t>
  </si>
  <si>
    <t>Účinnosť sa hodnotí kvantitatívne (napríklad v %).</t>
  </si>
  <si>
    <t>D4_a Analýza príčin a následkov (výskyt)</t>
  </si>
  <si>
    <t>Určené sú iba priame príčiny (povrchové alebo hypotetické).</t>
  </si>
  <si>
    <t>V SYSTÉME RIADENIA bola identifikovaná technická hlavná príčina (TRC) a manažérska hlavná príčina (MRC). K dispozícii je hodnotenie rizika (vrátane vplyvu na iné produkty/procesy).</t>
  </si>
  <si>
    <t>Manažérske koreňové príčiny (MRC) v PODNIKOVÝCH PROCESOCH a/alebo VEDENÍ, sú spracované. Preukázané používanie metód riešenia problémov.</t>
  </si>
  <si>
    <t>D4_a Analýza príčin a následkov (neodhalenie)</t>
  </si>
  <si>
    <t>D5/D6_a Nápravné opatrenia (výskyt)</t>
  </si>
  <si>
    <t>Svojvoľné nápravné opatrenia (nie sú konkrétne, nejasná súvislosť s hlavnou príčinou, bez termínu/zodpovednosti). Účinnosť nie je preukázaná.</t>
  </si>
  <si>
    <t>Nápravné opatrenia pokrývajú úplne všetky základné príčiny (TRC a MRC v SYSTÉME RIADENIA  ) z D4 a sú zdokumentované. Účinnosť je preukázaná.</t>
  </si>
  <si>
    <t>Všetky MRC (v PODNIKOVÝCH PROCESOCH a/alebo VEDENÍ) z D4 sú vyriešené a zdokumentované.</t>
  </si>
  <si>
    <t>D5/D6_a Nápravné opatrenia (neodhalenie)</t>
  </si>
  <si>
    <t>Nápravné opatrenia pokrývajú úplne všetky základné príčiny (TRC a MRC v SYSTÉME RIADENIA ) z D4 a sú zdokumentované. Účinnosť je preukázaná.</t>
  </si>
  <si>
    <t>Pre TRC nie sú potrebné žiadne ďalšie opatrenia, pretože je úplne zabránené výskytu. Všetky MRC (v PODNIKOVÝCH PROCESOCH a/alebo VEDENÍ) z D4 sú vyriešené a zdokumentované.</t>
  </si>
  <si>
    <t>D7 Preventívne opatrenia</t>
  </si>
  <si>
    <t>Chýbajúca alebo nejasná indikácia.</t>
  </si>
  <si>
    <t>QM dokumentácia je aktualizovaná. Lessons Learned o všetkých relevantných produktoch, procesoch a miestach boli iniciované zrozumiteľným spôsobom.</t>
  </si>
  <si>
    <t>K dispozícii sú spätné väzby/hodnotenia zo siete LL-Network.</t>
  </si>
  <si>
    <t>D8 Záverečné stretnutie</t>
  </si>
  <si>
    <t>Chýba podpis alebo podpísané len iniciátorom.</t>
  </si>
  <si>
    <t>K dispozícii sú podpisy vedúceho tímu, sponzora (úroveň manažéra oddelenia). Pre externé 8D tiež -/QMM.</t>
  </si>
  <si>
    <t>Kontrola sponzorom so všetkými členmi tímu vykonaná a zdokumentovaná. K dispozícii sú podpisy závodu, BU-Manažment.</t>
  </si>
  <si>
    <t>Zvoľ jazyk</t>
  </si>
  <si>
    <t>B</t>
  </si>
  <si>
    <t>N</t>
  </si>
  <si>
    <t>E</t>
  </si>
  <si>
    <t>Customer problem *</t>
  </si>
  <si>
    <t>Reference number:</t>
  </si>
  <si>
    <t>Name:</t>
  </si>
  <si>
    <t>* fill out to set the headers for the forms</t>
  </si>
  <si>
    <t>Instruction:</t>
  </si>
  <si>
    <t>Why we ask for an 8D report?</t>
  </si>
  <si>
    <t>Overview Problem Solving with 8D - EN</t>
  </si>
  <si>
    <t>Overview Problem Solving with 8D - DE</t>
  </si>
  <si>
    <t>Please use the helpful links to work with this tool:</t>
  </si>
  <si>
    <t>IS/ISNOT explanation EN</t>
  </si>
  <si>
    <t>IS/ISNOT Bearbeitungshilfe DE</t>
  </si>
  <si>
    <t>5WHY explanation EN</t>
  </si>
  <si>
    <t>5WHY Bearbeitungshilfe DE</t>
  </si>
  <si>
    <t>ISHIKAWA explanation EN</t>
  </si>
  <si>
    <t>ISHIKAWA Bearbeitungshilfe DE</t>
  </si>
  <si>
    <t>Key Questions EN</t>
  </si>
  <si>
    <t>Customer problem</t>
  </si>
  <si>
    <t>Collection of facts</t>
  </si>
  <si>
    <t>No.</t>
  </si>
  <si>
    <t>IS</t>
  </si>
  <si>
    <t>IS - NOT</t>
  </si>
  <si>
    <t>Difference</t>
  </si>
  <si>
    <t>Between IS and IS-NOT
(with proof)</t>
  </si>
  <si>
    <t>(but could be ?)</t>
  </si>
  <si>
    <t>What ?</t>
  </si>
  <si>
    <r>
      <t>Object</t>
    </r>
    <r>
      <rPr>
        <sz val="14"/>
        <rFont val="Arial"/>
        <family val="2"/>
      </rPr>
      <t xml:space="preserve"> with defect
</t>
    </r>
    <r>
      <rPr>
        <sz val="10"/>
        <color rgb="FF0070C0"/>
        <rFont val="Arial"/>
        <family val="2"/>
      </rPr>
      <t>one / more / all</t>
    </r>
    <r>
      <rPr>
        <sz val="11"/>
        <color rgb="FF0070C0"/>
        <rFont val="Arial"/>
        <family val="2"/>
      </rPr>
      <t xml:space="preserve">
</t>
    </r>
    <r>
      <rPr>
        <sz val="10"/>
        <color rgb="FF0070C0"/>
        <rFont val="Arial"/>
        <family val="2"/>
      </rPr>
      <t>- customer
- supplier 
- plants 
- applications
- product</t>
    </r>
  </si>
  <si>
    <r>
      <t>Defect</t>
    </r>
    <r>
      <rPr>
        <sz val="14"/>
        <rFont val="Arial"/>
        <family val="2"/>
      </rPr>
      <t xml:space="preserve"> at object (from analysis)
</t>
    </r>
    <r>
      <rPr>
        <sz val="10"/>
        <color rgb="FF0070C0"/>
        <rFont val="Arial"/>
        <family val="2"/>
      </rPr>
      <t>- How many defects? (failure statistic)
- Same position?</t>
    </r>
    <r>
      <rPr>
        <sz val="10"/>
        <rFont val="Arial"/>
        <family val="2"/>
      </rPr>
      <t xml:space="preserve">
</t>
    </r>
    <r>
      <rPr>
        <sz val="10"/>
        <color rgb="FF0070C0"/>
        <rFont val="Arial"/>
        <family val="2"/>
      </rPr>
      <t>- Timeline (OEE, FPY..)
- How significant is the defect?
- Put pictures / files in 8d report</t>
    </r>
  </si>
  <si>
    <t>Where ?</t>
  </si>
  <si>
    <r>
      <t>geographical</t>
    </r>
    <r>
      <rPr>
        <sz val="14"/>
        <rFont val="Arial"/>
        <family val="2"/>
      </rPr>
      <t xml:space="preserve"> is the object with defect observed?
</t>
    </r>
    <r>
      <rPr>
        <sz val="10"/>
        <color rgb="FF0070C0"/>
        <rFont val="Arial"/>
        <family val="2"/>
      </rPr>
      <t>- all regions / one region
- all markets / one market
- climatical differences e.g. hot/cold/wet/dry</t>
    </r>
  </si>
  <si>
    <r>
      <t>in process</t>
    </r>
    <r>
      <rPr>
        <sz val="14"/>
        <rFont val="Arial"/>
        <family val="2"/>
      </rPr>
      <t xml:space="preserve"> is failure observed?
</t>
    </r>
    <r>
      <rPr>
        <sz val="10"/>
        <color rgb="FF0070C0"/>
        <rFont val="Arial"/>
        <family val="2"/>
      </rPr>
      <t>- working stations
- logistics chain
- correlation of abnormalities with processchanges (timeline)</t>
    </r>
    <r>
      <rPr>
        <sz val="10"/>
        <rFont val="Arial"/>
        <family val="2"/>
      </rPr>
      <t xml:space="preserve">
</t>
    </r>
  </si>
  <si>
    <t>When ?</t>
  </si>
  <si>
    <r>
      <t xml:space="preserve">occured </t>
    </r>
    <r>
      <rPr>
        <b/>
        <sz val="14"/>
        <rFont val="Arial"/>
        <family val="2"/>
      </rPr>
      <t>first</t>
    </r>
    <r>
      <rPr>
        <sz val="14"/>
        <rFont val="Arial"/>
        <family val="2"/>
      </rPr>
      <t xml:space="preserve">, was observed or claimed the object with defect?
</t>
    </r>
    <r>
      <rPr>
        <sz val="10"/>
        <color rgb="FF0070C0"/>
        <rFont val="Arial"/>
        <family val="2"/>
      </rPr>
      <t>- When did BSH detect the failure?</t>
    </r>
  </si>
  <si>
    <r>
      <t>again</t>
    </r>
    <r>
      <rPr>
        <sz val="14"/>
        <rFont val="Arial"/>
        <family val="2"/>
      </rPr>
      <t xml:space="preserve"> (trend, repetition of occurence)
</t>
    </r>
    <r>
      <rPr>
        <sz val="10"/>
        <color rgb="FF0070C0"/>
        <rFont val="Arial"/>
        <family val="2"/>
      </rPr>
      <t xml:space="preserve">- batch of material
- before/ after maintenance/ breakdown
- increase of quantities/ calls
- Shifts 
- Summer / winter </t>
    </r>
  </si>
  <si>
    <r>
      <t>in life cycle</t>
    </r>
    <r>
      <rPr>
        <sz val="14"/>
        <rFont val="Arial"/>
        <family val="2"/>
      </rPr>
      <t xml:space="preserve"> of the object is the defect observed
</t>
    </r>
    <r>
      <rPr>
        <sz val="10"/>
        <color rgb="FF0070C0"/>
        <rFont val="Arial"/>
        <family val="2"/>
      </rPr>
      <t>- 0h failure
- Product audit
- Laboratory</t>
    </r>
  </si>
  <si>
    <t>Fundamental problem</t>
  </si>
  <si>
    <t>5 Why?</t>
  </si>
  <si>
    <t>The problem with which the 5Why question chain is started</t>
  </si>
  <si>
    <t>1. Why?
Therfore!</t>
  </si>
  <si>
    <t>2. Why?
Therfore!</t>
  </si>
  <si>
    <t>3. Why?
Therfore!</t>
  </si>
  <si>
    <t>4. Why?
Therfore!</t>
  </si>
  <si>
    <t>5. Why?
Therfore!</t>
  </si>
  <si>
    <t>6. Why?
Therfore!</t>
  </si>
  <si>
    <t>7. Why?
Therfore!</t>
  </si>
  <si>
    <t>8. Why?
Therfore!</t>
  </si>
  <si>
    <t>9. Why?
Therfore!</t>
  </si>
  <si>
    <t>10. Why?
Therfore!</t>
  </si>
  <si>
    <t xml:space="preserve">Root cause 
(TRC, MRC) </t>
  </si>
  <si>
    <t>Measures (R, D)</t>
  </si>
  <si>
    <r>
      <t xml:space="preserve">1) Why did it happen?
</t>
    </r>
    <r>
      <rPr>
        <sz val="14"/>
        <rFont val="Arial"/>
        <family val="2"/>
      </rPr>
      <t>(Why did the manufacturing process not prevent the incident? )</t>
    </r>
  </si>
  <si>
    <r>
      <t xml:space="preserve">2) Why wasn't it detected?
</t>
    </r>
    <r>
      <rPr>
        <sz val="14"/>
        <rFont val="Arial"/>
        <family val="2"/>
      </rPr>
      <t>(Why did the quality process not detect the incident?)</t>
    </r>
  </si>
  <si>
    <t>Version:08.05.2017 / Amler</t>
  </si>
  <si>
    <t xml:space="preserve">Ishikawa
</t>
  </si>
  <si>
    <t>Man</t>
  </si>
  <si>
    <t>Machine</t>
  </si>
  <si>
    <t>Measure</t>
  </si>
  <si>
    <t>Environment</t>
  </si>
  <si>
    <t>Material</t>
  </si>
  <si>
    <t>Ishikawa: Evaluation</t>
  </si>
  <si>
    <t>Cause excluded</t>
  </si>
  <si>
    <t>Possible cause</t>
  </si>
  <si>
    <t>Most probable cause</t>
  </si>
  <si>
    <r>
      <t xml:space="preserve">Remark: In D2 it is sufficient enough to reach basic level, effect on customer (BSH) and information regarding interfaces are hardly known to supplier.
</t>
    </r>
    <r>
      <rPr>
        <b/>
        <sz val="8"/>
        <color theme="1"/>
        <rFont val="Arial"/>
        <family val="2"/>
      </rPr>
      <t xml:space="preserve">
Supporting questions for excellent level</t>
    </r>
    <r>
      <rPr>
        <sz val="8"/>
        <color theme="1"/>
        <rFont val="Arial"/>
        <family val="2"/>
      </rPr>
      <t xml:space="preserve">
5) Is there a preliminary risk assessment taking into account the severity and probability of occurrence of the problem?
(A simple statement is not enough)
6) Is in the preliminary risk assessment the risk for the internal and/ or external customer included?</t>
    </r>
  </si>
  <si>
    <r>
      <rPr>
        <b/>
        <sz val="8"/>
        <color theme="1"/>
        <rFont val="Arial"/>
        <family val="2"/>
      </rPr>
      <t>Supporting questions for basic level:</t>
    </r>
    <r>
      <rPr>
        <sz val="8"/>
        <color theme="1"/>
        <rFont val="Arial"/>
        <family val="2"/>
      </rPr>
      <t xml:space="preserve">
1) Is the fundamental problem (summary of the main Problem (out of IS, IS-Not Analysis), plus the most relevant and identified contrasts) clearly understandable?
2) Is the main contrast included, which is the basis for the fundamental consideration?
3) Is the fundamental problem described as detailed as necessary?
4) Is the data, supporting the fundamental problem, available (regardless of the template)?</t>
    </r>
  </si>
  <si>
    <r>
      <rPr>
        <b/>
        <sz val="8"/>
        <color theme="1"/>
        <rFont val="Arial"/>
        <family val="2"/>
      </rPr>
      <t>Supporting questions for basic level:</t>
    </r>
    <r>
      <rPr>
        <sz val="8"/>
        <color theme="1"/>
        <rFont val="Arial"/>
        <family val="2"/>
      </rPr>
      <t xml:space="preserve">
1) Are all relevant containment actions (actions protecting customer or BSH, e.g. blocking, sorting, ...) with deadlines and responsibles defined, considered and introduced? 
2) In case of no containment actions, is there documented a reason why they are not considered?</t>
    </r>
  </si>
  <si>
    <r>
      <rPr>
        <b/>
        <sz val="8"/>
        <color theme="1"/>
        <rFont val="Arial"/>
        <family val="2"/>
      </rPr>
      <t>Supporting questions for excellent level:</t>
    </r>
    <r>
      <rPr>
        <sz val="8"/>
        <color theme="1"/>
        <rFont val="Arial"/>
        <family val="2"/>
      </rPr>
      <t xml:space="preserve">
3) Is there any quantitative evidence for the result of the containment action (e.g. statistical data, result of sorting action)?
</t>
    </r>
  </si>
  <si>
    <r>
      <rPr>
        <b/>
        <sz val="8"/>
        <color theme="1"/>
        <rFont val="Arial"/>
        <family val="2"/>
      </rPr>
      <t>Supporting questions for basic level:</t>
    </r>
    <r>
      <rPr>
        <sz val="8"/>
        <color theme="1"/>
        <rFont val="Arial"/>
        <family val="2"/>
      </rPr>
      <t xml:space="preserve">
1) Is there a direct cause based on understanding of the system available?
2) Is there a logical and understandable 5 xWhy available?
3) Are proven TRCs and facts based MRCs, with a sufficient depth to avoid a repeated non-detection of the failure and derrived with a logical 5xWhy analysis, available?
4) Are the TRCs and MRCs uniquely numbered (multiple MRCs in one row in the 5xWhy are possible)?
5) Is there a risk assessment end of D4 available?</t>
    </r>
  </si>
  <si>
    <r>
      <rPr>
        <b/>
        <sz val="8"/>
        <color theme="1"/>
        <rFont val="Arial"/>
        <family val="2"/>
      </rPr>
      <t>Supporting questions for excellent level:</t>
    </r>
    <r>
      <rPr>
        <sz val="8"/>
        <color theme="1"/>
        <rFont val="Arial"/>
        <family val="2"/>
      </rPr>
      <t xml:space="preserve">
6) Are fundamental considerations available, which are based on facts and show a clear cause effect chain?
7) Is there a 5xWhy reaching on at least one row in Business/ Leadership processes-level in order to avoid reoccurence on a broad base in the organisation available?</t>
    </r>
  </si>
  <si>
    <r>
      <rPr>
        <b/>
        <sz val="8"/>
        <color theme="1"/>
        <rFont val="Arial"/>
        <family val="2"/>
      </rPr>
      <t>Supporting questions for basic level</t>
    </r>
    <r>
      <rPr>
        <sz val="8"/>
        <color theme="1"/>
        <rFont val="Arial"/>
        <family val="2"/>
      </rPr>
      <t xml:space="preserve">
: 
1) Are there corrective actions for all TRCs and MRCs in MANAGEMENTSYSTEM?
2) Is there a clear connection between the TRCs and MRCs in MANAGEMENTSYSTEM and measure(s)?
3) Is it clear that measures for the TRCs and MRCs solve the problem for MANAGEMENTSYSTEM (efficiency check)?
4) Are not implemented measures for TRCs and MRCs in MANAGEMENTSYSTEM explained and approved by sponsor?
5) Is D4_a at least basic level?</t>
    </r>
  </si>
  <si>
    <r>
      <rPr>
        <b/>
        <sz val="8"/>
        <color theme="1"/>
        <rFont val="Arial"/>
        <family val="2"/>
      </rPr>
      <t>Supporting questions for excellent level:</t>
    </r>
    <r>
      <rPr>
        <sz val="8"/>
        <color theme="1"/>
        <rFont val="Arial"/>
        <family val="2"/>
      </rPr>
      <t xml:space="preserve">
6) Are there corrective actions for all TRCs and MRCs in BUSINESS PROCESSES and/or LEADERSHIP)?
7) Is there a clear connection between TRCs and MRCs in BUSINESS PROCESSES and/or LEADERSHIP and measure(s)?
8) Is it clear that measures for the TRCs and MRCs solve the problem for BUSINESS PROCESSES and/or LEADERSHIP (efficiency check)?
9) Are relevant TRCs from Occurrence in a level that measures for all TRCs from Non-Detection are not needed?
10) Are not implemented measures in BUSINESS PROCESSES and/or LEADERSHIP explained and approved by sponsor?</t>
    </r>
  </si>
  <si>
    <r>
      <rPr>
        <b/>
        <sz val="8"/>
        <color theme="1"/>
        <rFont val="Arial"/>
        <family val="2"/>
      </rPr>
      <t>Supporting questions for basic level:</t>
    </r>
    <r>
      <rPr>
        <sz val="8"/>
        <color theme="1"/>
        <rFont val="Arial"/>
        <family val="2"/>
      </rPr>
      <t xml:space="preserve">
1) Is an easily understandable Leasons Learned (LL) available containing the essence of the case and the learnings (including to consider FMEA)?
2) Is the LL-report spread to identified departments, locations, organizations,…?
3) Are all failure-related documents (FMEA, work-instructions,…) updated or at least addressed to responsible persons, incl. tracking-responsibilty?
4) Is at least basic level fulfilled for D2-D4?</t>
    </r>
  </si>
  <si>
    <r>
      <rPr>
        <b/>
        <sz val="8"/>
        <color theme="1"/>
        <rFont val="Arial"/>
        <family val="2"/>
      </rPr>
      <t>Supporting questions for excellent level:</t>
    </r>
    <r>
      <rPr>
        <sz val="8"/>
        <color theme="1"/>
        <rFont val="Arial"/>
        <family val="2"/>
      </rPr>
      <t xml:space="preserve">
5) Is there any feedback from other organizational units (e.g. departments, factories, categories, ...)?
6) Are appropriate actions concerning "What will we do in the future?" and "What will we not do in the future?" addressed to responsible persons?</t>
    </r>
  </si>
  <si>
    <r>
      <rPr>
        <b/>
        <sz val="8"/>
        <color theme="1"/>
        <rFont val="Arial"/>
        <family val="2"/>
      </rPr>
      <t>Supporting questions for basic level:</t>
    </r>
    <r>
      <rPr>
        <sz val="8"/>
        <color theme="1"/>
        <rFont val="Arial"/>
        <family val="2"/>
      </rPr>
      <t xml:space="preserve">
1) Did the sponsor and teamleader accept the results of the 8D based on the available information and confirm the 8D?
</t>
    </r>
  </si>
  <si>
    <r>
      <t xml:space="preserve">Remark: Reaching Basic Level is in most cases acceptable
</t>
    </r>
    <r>
      <rPr>
        <b/>
        <sz val="8"/>
        <color theme="1"/>
        <rFont val="Arial"/>
        <family val="2"/>
      </rPr>
      <t>Supporting questions for excellent level:</t>
    </r>
    <r>
      <rPr>
        <sz val="8"/>
        <color theme="1"/>
        <rFont val="Arial"/>
        <family val="2"/>
      </rPr>
      <t xml:space="preserve">
2) Is the final 8D report signed by the plant/site management (regardles if digital click/vote/signature or hand signed)?</t>
    </r>
  </si>
  <si>
    <t>D5/D6 Corrective Actions (Non-detection)</t>
  </si>
  <si>
    <r>
      <rPr>
        <b/>
        <sz val="8"/>
        <color theme="1"/>
        <rFont val="Arial"/>
        <family val="2"/>
      </rPr>
      <t>Supporting questions for basic level:</t>
    </r>
    <r>
      <rPr>
        <sz val="8"/>
        <color theme="1"/>
        <rFont val="Arial"/>
        <family val="2"/>
      </rPr>
      <t xml:space="preserve">
1) Are there corrective actions for all TRCs and MRCs in MANAGEMENTSYSTEM?
2) Is there a clear connection between the TRCs and MRCs in MANAGEMENTSYSTEM and measure(s)?
3) Is it clear that measures for the TRCs and MRCs solve the problem for MANAGEMENTSYSTEM (efficiency check)?
4) Are not implemented measures for TRCs and MRCs in MANAGEMENTSYSTEM explained and approved by sponsor?
5) Is D4_a at least basic level?</t>
    </r>
  </si>
  <si>
    <t>B/S/H/ 17.02.2025</t>
  </si>
  <si>
    <t>By systematically working on a problem, the sources of error are found, their causes eliminated and</t>
  </si>
  <si>
    <t>sustainably eliminated for the future.</t>
  </si>
  <si>
    <t>The following rules apply to the creation of 8D reports:</t>
  </si>
  <si>
    <t xml:space="preserve">  (Technical Root Cause (TRC) and Managerial Root Cause (MRC) for occurence and non detection have to be shown)</t>
  </si>
  <si>
    <t>Generally speaking, cause-effect diagrams (also known as fishbone or Ishikawa diagrams) are used for clear</t>
  </si>
  <si>
    <t>structuring of the possible causes allocated to an effect.</t>
  </si>
  <si>
    <t xml:space="preserve">Supporting Questions (only available in English) shall help assessing which is the most suitable level of each 8D Step.
</t>
  </si>
  <si>
    <t xml:space="preserve">The principles for problem solving describe the requirements with regard to the approach to and procedure for 
</t>
  </si>
  <si>
    <t>procedure for problem solving (mindset) and with regard to the result of a problem solution (see figure below).</t>
  </si>
  <si>
    <t>The templates in the sheets of this attachment are intended to be a help to analyze and define the fundamental problem.</t>
  </si>
  <si>
    <t>- We only want to see facts. (No assumptions or conjectures)</t>
  </si>
  <si>
    <t xml:space="preserve">- The four root causes must be used. </t>
  </si>
  <si>
    <t xml:space="preserve">- Add images about the error (good part/bad part/machine) - total size max 10MB </t>
  </si>
  <si>
    <t>Following links provide helpful instructions how to create an 8D report:</t>
  </si>
  <si>
    <t>The key questions “what, where, when, who and how many” have proven to be helpful collecting the facts</t>
  </si>
  <si>
    <t xml:space="preserve"> in a structured way.</t>
  </si>
  <si>
    <t>Sheet: D2-IS, IS NOT</t>
  </si>
  <si>
    <t>Sheet: D4-5WHY</t>
  </si>
  <si>
    <t>Sheet: D4-ISHIKAWA</t>
  </si>
  <si>
    <t>Sheet:  D5-PS Flyer</t>
  </si>
  <si>
    <t>The rule is to ask five or more times "WHY"</t>
  </si>
  <si>
    <t>The next question is "why was the problem not detected?"</t>
  </si>
  <si>
    <t>The core question of the problem solving "why did the problem occur?" is the starting point for the "5 why" (5W) method.</t>
  </si>
  <si>
    <t>Sheets: 8D Evaluation Sheet (Supplier / BSH)</t>
  </si>
  <si>
    <t>8D Evaluation Sheet_Supplier needs to be used before sending the 8D back to BSH.</t>
  </si>
  <si>
    <t>A critical evaluation of the 8D is essential for ensuring a effective problem solving process.</t>
  </si>
  <si>
    <t>Please find below an explanation of the templates given in this attachment:</t>
  </si>
  <si>
    <t>Method</t>
  </si>
  <si>
    <r>
      <t xml:space="preserve">Please evaluate each 8D step and mark suitable level with an x in column </t>
    </r>
    <r>
      <rPr>
        <b/>
        <i/>
        <sz val="12"/>
        <color theme="8" tint="-0.249977111117893"/>
        <rFont val="Arial"/>
        <family val="2"/>
      </rPr>
      <t>N</t>
    </r>
    <r>
      <rPr>
        <b/>
        <i/>
        <sz val="12"/>
        <rFont val="Arial"/>
        <family val="2"/>
      </rPr>
      <t xml:space="preserve">, </t>
    </r>
    <r>
      <rPr>
        <b/>
        <i/>
        <sz val="12"/>
        <color theme="6" tint="0.39997558519241921"/>
        <rFont val="Arial"/>
        <family val="2"/>
      </rPr>
      <t xml:space="preserve">B </t>
    </r>
    <r>
      <rPr>
        <b/>
        <i/>
        <sz val="12"/>
        <rFont val="Arial"/>
        <family val="2"/>
      </rPr>
      <t>or</t>
    </r>
    <r>
      <rPr>
        <b/>
        <i/>
        <sz val="12"/>
        <color theme="6" tint="0.39997558519241921"/>
        <rFont val="Arial"/>
        <family val="2"/>
      </rPr>
      <t xml:space="preserve"> </t>
    </r>
    <r>
      <rPr>
        <b/>
        <i/>
        <sz val="12"/>
        <color theme="9" tint="-0.499984740745262"/>
        <rFont val="Arial"/>
        <family val="2"/>
      </rPr>
      <t xml:space="preserve">E </t>
    </r>
    <r>
      <rPr>
        <b/>
        <i/>
        <sz val="12"/>
        <color theme="1"/>
        <rFont val="Arial"/>
        <family val="2"/>
      </rPr>
      <t>(in front of chosen level)</t>
    </r>
  </si>
  <si>
    <t>The language of 8D Evalutation Sheet can be changed by selecting the wished language out of the dropdown list.</t>
  </si>
  <si>
    <t>Please use the link for further support to the 8D evaluation procedure:</t>
  </si>
  <si>
    <t>GQM-SU / 18.06.2025 / V 2.0</t>
  </si>
  <si>
    <t xml:space="preserve">A brief overview about the differences in the variety of corrective actions in the process solving process.
  </t>
  </si>
  <si>
    <t>It includes an explanation of "Hard" Measures vs. "Soft" Measures with related benefits/disadvantages plus examples.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</si>
</sst>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_-&quot;DM&quot;\ * #,##0.00_-;\-&quot;DM&quot;\ * #,##0.00_-;_-&quot;DM&quot;\ * &quot;-&quot;??_-;_-@_-"/>
    <numFmt numFmtId="166" formatCode="[$-409]mmmm\ d\,\ yyyy;@"/>
  </numFmts>
  <fonts count="51" x14ac:knownFonts="1">
    <font>
      <sz val="10"/>
      <color theme="1"/>
      <name val="Arial"/>
      <family val="2"/>
    </font>
    <font>
      <b/>
      <sz val="10"/>
      <color theme="1"/>
      <name val="Arial"/>
      <family val="2"/>
    </font>
    <font>
      <b/>
      <sz val="14"/>
      <color theme="1"/>
      <name val="Arial"/>
      <family val="2"/>
    </font>
    <font>
      <sz val="10"/>
      <color rgb="FF000000"/>
      <name val="Segoe UI"/>
      <family val="2"/>
    </font>
    <font>
      <sz val="10"/>
      <color theme="1"/>
      <name val="BSHG-Logos"/>
    </font>
    <font>
      <sz val="28"/>
      <color theme="1"/>
      <name val="Arial"/>
      <family val="2"/>
    </font>
    <font>
      <sz val="10"/>
      <color rgb="FF202124"/>
      <name val="Arial"/>
      <family val="2"/>
    </font>
    <font>
      <sz val="10"/>
      <color rgb="FF000000"/>
      <name val="Arial"/>
      <family val="2"/>
    </font>
    <font>
      <sz val="9"/>
      <color indexed="81"/>
      <name val="Segoe UI"/>
      <family val="2"/>
    </font>
    <font>
      <b/>
      <sz val="9"/>
      <color indexed="81"/>
      <name val="Segoe UI"/>
      <family val="2"/>
    </font>
    <font>
      <sz val="10"/>
      <color rgb="FFFF0000"/>
      <name val="Arial"/>
      <family val="2"/>
    </font>
    <font>
      <sz val="10"/>
      <color theme="1"/>
      <name val="Arial"/>
      <family val="2"/>
    </font>
    <font>
      <sz val="12"/>
      <color theme="1"/>
      <name val="Arial"/>
      <family val="2"/>
    </font>
    <font>
      <sz val="6"/>
      <color theme="1"/>
      <name val="Arial"/>
      <family val="2"/>
    </font>
    <font>
      <b/>
      <i/>
      <sz val="18"/>
      <color theme="1"/>
      <name val="Arial"/>
      <family val="2"/>
    </font>
    <font>
      <b/>
      <i/>
      <sz val="12"/>
      <color theme="1"/>
      <name val="Arial"/>
      <family val="2"/>
    </font>
    <font>
      <i/>
      <sz val="10"/>
      <color theme="1"/>
      <name val="Arial"/>
      <family val="2"/>
    </font>
    <font>
      <u/>
      <sz val="10"/>
      <color theme="10"/>
      <name val="Arial"/>
      <family val="2"/>
    </font>
    <font>
      <sz val="10"/>
      <name val="Arial"/>
      <family val="2"/>
    </font>
    <font>
      <sz val="25"/>
      <color theme="1"/>
      <name val="Arial"/>
      <family val="2"/>
    </font>
    <font>
      <b/>
      <sz val="20"/>
      <name val="Arial"/>
      <family val="2"/>
    </font>
    <font>
      <b/>
      <sz val="8"/>
      <name val="Arial"/>
      <family val="2"/>
    </font>
    <font>
      <b/>
      <sz val="18"/>
      <name val="Arial"/>
      <family val="2"/>
    </font>
    <font>
      <b/>
      <sz val="12"/>
      <name val="Arial"/>
      <family val="2"/>
    </font>
    <font>
      <sz val="12"/>
      <name val="Arial"/>
      <family val="2"/>
    </font>
    <font>
      <b/>
      <sz val="14"/>
      <name val="Arial"/>
      <family val="2"/>
    </font>
    <font>
      <sz val="14"/>
      <name val="Arial"/>
      <family val="2"/>
    </font>
    <font>
      <sz val="10"/>
      <color rgb="FF0070C0"/>
      <name val="Arial"/>
      <family val="2"/>
    </font>
    <font>
      <sz val="11"/>
      <color rgb="FF0070C0"/>
      <name val="Arial"/>
      <family val="2"/>
    </font>
    <font>
      <b/>
      <sz val="18"/>
      <color indexed="48"/>
      <name val="Arial"/>
      <family val="2"/>
    </font>
    <font>
      <sz val="18"/>
      <name val="Arial"/>
      <family val="2"/>
    </font>
    <font>
      <b/>
      <sz val="10"/>
      <name val="Arial"/>
      <family val="2"/>
    </font>
    <font>
      <sz val="20"/>
      <color theme="1"/>
      <name val="Arial"/>
      <family val="2"/>
    </font>
    <font>
      <sz val="11"/>
      <name val="Arial"/>
      <family val="2"/>
    </font>
    <font>
      <sz val="10"/>
      <color indexed="37"/>
      <name val="Arial"/>
      <family val="2"/>
    </font>
    <font>
      <sz val="10"/>
      <color theme="1"/>
      <name val="Arial"/>
      <family val="2"/>
      <charset val="238"/>
    </font>
    <font>
      <sz val="8"/>
      <name val="Arial"/>
      <family val="2"/>
    </font>
    <font>
      <b/>
      <i/>
      <sz val="18"/>
      <name val="Bosch Office Sans"/>
      <family val="2"/>
      <charset val="238"/>
    </font>
    <font>
      <b/>
      <i/>
      <sz val="14"/>
      <name val="Bosch Office Sans"/>
      <family val="2"/>
      <charset val="238"/>
    </font>
    <font>
      <sz val="8"/>
      <color theme="0" tint="-0.249977111117893"/>
      <name val="Bosch Office Sans"/>
      <family val="2"/>
      <charset val="238"/>
    </font>
    <font>
      <sz val="12"/>
      <color theme="1"/>
      <name val="Arial"/>
      <family val="2"/>
      <charset val="238"/>
    </font>
    <font>
      <sz val="12"/>
      <name val="Bosch Office Sans"/>
      <family val="2"/>
      <charset val="238"/>
    </font>
    <font>
      <sz val="16"/>
      <color theme="0"/>
      <name val="Arial"/>
      <family val="2"/>
    </font>
    <font>
      <b/>
      <sz val="11"/>
      <name val="Arial"/>
      <family val="2"/>
    </font>
    <font>
      <b/>
      <sz val="8"/>
      <color theme="1"/>
      <name val="Arial"/>
      <family val="2"/>
    </font>
    <font>
      <sz val="8"/>
      <color theme="1"/>
      <name val="Arial"/>
      <family val="2"/>
    </font>
    <font>
      <sz val="8"/>
      <color theme="1"/>
      <name val="BSHG-Logos"/>
    </font>
    <font>
      <b/>
      <i/>
      <sz val="12"/>
      <name val="Arial"/>
      <family val="2"/>
    </font>
    <font>
      <b/>
      <i/>
      <sz val="12"/>
      <color theme="8" tint="-0.249977111117893"/>
      <name val="Arial"/>
      <family val="2"/>
    </font>
    <font>
      <b/>
      <i/>
      <sz val="12"/>
      <color theme="6" tint="0.39997558519241921"/>
      <name val="Arial"/>
      <family val="2"/>
    </font>
    <font>
      <b/>
      <i/>
      <sz val="12"/>
      <color theme="9" tint="-0.499984740745262"/>
      <name val="Arial"/>
      <family val="2"/>
    </font>
  </fonts>
  <fills count="21">
    <fill>
      <patternFill patternType="none"/>
    </fill>
    <fill>
      <patternFill patternType="gray125"/>
    </fill>
    <fill>
      <patternFill patternType="solid">
        <fgColor theme="0"/>
        <bgColor indexed="64"/>
      </patternFill>
    </fill>
    <fill>
      <patternFill patternType="solid">
        <fgColor theme="2" tint="0.79998168889431442"/>
        <bgColor indexed="64"/>
      </patternFill>
    </fill>
    <fill>
      <patternFill patternType="solid">
        <fgColor theme="5" tint="0.59999389629810485"/>
        <bgColor indexed="64"/>
      </patternFill>
    </fill>
    <fill>
      <patternFill patternType="solid">
        <fgColor rgb="FFD7E4BC"/>
        <bgColor indexed="64"/>
      </patternFill>
    </fill>
    <fill>
      <patternFill patternType="solid">
        <fgColor rgb="FFFFFF0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2" tint="0.59999389629810485"/>
        <bgColor indexed="64"/>
      </patternFill>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26"/>
      </patternFill>
    </fill>
    <fill>
      <patternFill patternType="solid">
        <fgColor indexed="9"/>
        <bgColor indexed="64"/>
      </patternFill>
    </fill>
    <fill>
      <patternFill patternType="solid">
        <fgColor theme="5" tint="-0.249977111117893"/>
        <bgColor indexed="64"/>
      </patternFill>
    </fill>
    <fill>
      <patternFill patternType="solid">
        <fgColor rgb="FF92D050"/>
        <bgColor indexed="64"/>
      </patternFill>
    </fill>
    <fill>
      <patternFill patternType="solid">
        <fgColor rgb="FFFFCC00"/>
        <bgColor indexed="64"/>
      </patternFill>
    </fill>
    <fill>
      <patternFill patternType="solid">
        <fgColor theme="5" tint="0.39997558519241921"/>
        <bgColor indexed="64"/>
      </patternFill>
    </fill>
  </fills>
  <borders count="7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top style="medium">
        <color indexed="64"/>
      </top>
      <bottom style="thin">
        <color indexed="64"/>
      </bottom>
      <diagonal/>
    </border>
    <border>
      <left style="dotted">
        <color rgb="FFFFC000"/>
      </left>
      <right/>
      <top style="medium">
        <color rgb="FFFFC000"/>
      </top>
      <bottom style="medium">
        <color rgb="FFFFC000"/>
      </bottom>
      <diagonal/>
    </border>
    <border>
      <left style="medium">
        <color theme="6" tint="0.39994506668294322"/>
      </left>
      <right style="dotted">
        <color theme="6" tint="0.39994506668294322"/>
      </right>
      <top style="medium">
        <color theme="6" tint="0.39994506668294322"/>
      </top>
      <bottom style="medium">
        <color theme="6" tint="0.39994506668294322"/>
      </bottom>
      <diagonal/>
    </border>
    <border>
      <left style="dotted">
        <color theme="6" tint="0.39994506668294322"/>
      </left>
      <right/>
      <top style="medium">
        <color theme="6" tint="0.39994506668294322"/>
      </top>
      <bottom style="medium">
        <color theme="6" tint="0.39994506668294322"/>
      </bottom>
      <diagonal/>
    </border>
    <border>
      <left style="medium">
        <color theme="3" tint="-0.24994659260841701"/>
      </left>
      <right style="dotted">
        <color theme="3" tint="-0.24994659260841701"/>
      </right>
      <top style="medium">
        <color theme="3" tint="-0.24994659260841701"/>
      </top>
      <bottom style="medium">
        <color theme="3" tint="-0.24994659260841701"/>
      </bottom>
      <diagonal/>
    </border>
    <border>
      <left style="dotted">
        <color theme="3" tint="-0.24994659260841701"/>
      </left>
      <right style="medium">
        <color theme="3" tint="-0.24994659260841701"/>
      </right>
      <top style="medium">
        <color theme="3" tint="-0.24994659260841701"/>
      </top>
      <bottom style="medium">
        <color theme="3" tint="-0.24994659260841701"/>
      </bottom>
      <diagonal/>
    </border>
    <border>
      <left style="medium">
        <color theme="9" tint="-0.24994659260841701"/>
      </left>
      <right style="dotted">
        <color theme="9" tint="-0.24994659260841701"/>
      </right>
      <top style="medium">
        <color theme="9" tint="-0.24994659260841701"/>
      </top>
      <bottom style="medium">
        <color theme="9" tint="-0.24994659260841701"/>
      </bottom>
      <diagonal/>
    </border>
    <border>
      <left style="dotted">
        <color theme="9" tint="-0.24994659260841701"/>
      </left>
      <right style="medium">
        <color theme="9" tint="-0.24994659260841701"/>
      </right>
      <top style="medium">
        <color theme="9" tint="-0.24994659260841701"/>
      </top>
      <bottom style="medium">
        <color theme="9" tint="-0.24994659260841701"/>
      </bottom>
      <diagonal/>
    </border>
    <border>
      <left style="thick">
        <color rgb="FFFFC000"/>
      </left>
      <right style="dotted">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style="dotted">
        <color rgb="FFFFC000"/>
      </left>
      <right/>
      <top style="thick">
        <color rgb="FFFFC000"/>
      </top>
      <bottom style="thick">
        <color rgb="FFFFC000"/>
      </bottom>
      <diagonal/>
    </border>
    <border>
      <left style="thick">
        <color theme="6" tint="0.39991454817346722"/>
      </left>
      <right style="dotted">
        <color theme="6" tint="0.39994506668294322"/>
      </right>
      <top style="thick">
        <color theme="6" tint="0.39991454817346722"/>
      </top>
      <bottom style="thick">
        <color theme="6" tint="0.39991454817346722"/>
      </bottom>
      <diagonal/>
    </border>
    <border>
      <left style="dotted">
        <color theme="6" tint="0.39994506668294322"/>
      </left>
      <right/>
      <top style="thick">
        <color theme="6" tint="0.39991454817346722"/>
      </top>
      <bottom style="thick">
        <color theme="6" tint="0.39991454817346722"/>
      </bottom>
      <diagonal/>
    </border>
    <border>
      <left style="thick">
        <color theme="9" tint="-0.24994659260841701"/>
      </left>
      <right style="dotted">
        <color theme="9" tint="-0.24994659260841701"/>
      </right>
      <top style="thick">
        <color theme="9" tint="-0.24994659260841701"/>
      </top>
      <bottom style="thick">
        <color theme="9" tint="-0.24994659260841701"/>
      </bottom>
      <diagonal/>
    </border>
    <border>
      <left style="dotted">
        <color theme="9" tint="-0.24994659260841701"/>
      </left>
      <right style="thick">
        <color theme="9" tint="-0.24994659260841701"/>
      </right>
      <top style="thick">
        <color theme="9" tint="-0.24994659260841701"/>
      </top>
      <bottom style="thick">
        <color theme="9" tint="-0.24994659260841701"/>
      </bottom>
      <diagonal/>
    </border>
    <border>
      <left style="dotted">
        <color rgb="FFFFC000"/>
      </left>
      <right style="thick">
        <color theme="6" tint="0.39991454817346722"/>
      </right>
      <top style="thick">
        <color rgb="FFFFC000"/>
      </top>
      <bottom style="thick">
        <color rgb="FFFFC000"/>
      </bottom>
      <diagonal/>
    </border>
    <border>
      <left style="thin">
        <color indexed="64"/>
      </left>
      <right/>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C000"/>
      </left>
      <right style="dotted">
        <color rgb="FFFFC000"/>
      </right>
      <top/>
      <bottom style="medium">
        <color rgb="FFFFC00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ck">
        <color rgb="FFFFC000"/>
      </right>
      <top style="medium">
        <color indexed="64"/>
      </top>
      <bottom style="thick">
        <color indexed="64"/>
      </bottom>
      <diagonal/>
    </border>
    <border>
      <left style="medium">
        <color indexed="64"/>
      </left>
      <right style="thick">
        <color rgb="FFFFC000"/>
      </right>
      <top style="medium">
        <color indexed="64"/>
      </top>
      <bottom style="medium">
        <color indexed="64"/>
      </bottom>
      <diagonal/>
    </border>
  </borders>
  <cellStyleXfs count="8">
    <xf numFmtId="0" fontId="0" fillId="0" borderId="0"/>
    <xf numFmtId="0" fontId="17" fillId="0" borderId="0" applyNumberFormat="0" applyFill="0" applyBorder="0" applyAlignment="0" applyProtection="0"/>
    <xf numFmtId="0" fontId="18" fillId="0" borderId="0"/>
    <xf numFmtId="165" fontId="18" fillId="0" borderId="0" applyFont="0" applyFill="0" applyBorder="0" applyAlignment="0" applyProtection="0"/>
    <xf numFmtId="14" fontId="33" fillId="0" borderId="0"/>
    <xf numFmtId="0" fontId="34" fillId="15" borderId="0" applyNumberFormat="0" applyBorder="0" applyAlignment="0" applyProtection="0"/>
    <xf numFmtId="0" fontId="11" fillId="0" borderId="0"/>
    <xf numFmtId="0" fontId="18" fillId="0" borderId="0"/>
  </cellStyleXfs>
  <cellXfs count="382">
    <xf numFmtId="0" fontId="0" fillId="0" borderId="0" xfId="0"/>
    <xf numFmtId="0" fontId="0" fillId="0" borderId="0" xfId="0" applyNumberFormat="1"/>
    <xf numFmtId="0" fontId="0" fillId="0" borderId="0" xfId="0" applyNumberFormat="1" applyAlignment="1">
      <alignment wrapText="1"/>
    </xf>
    <xf numFmtId="0" fontId="3" fillId="0" borderId="0" xfId="0" applyNumberFormat="1" applyFont="1" applyAlignment="1">
      <alignment vertical="center"/>
    </xf>
    <xf numFmtId="0" fontId="0" fillId="0" borderId="0" xfId="0" applyAlignment="1">
      <alignment vertical="top" wrapText="1"/>
    </xf>
    <xf numFmtId="14" fontId="0" fillId="0" borderId="0" xfId="0" applyNumberFormat="1" applyFont="1" applyAlignment="1">
      <alignment horizontal="left" vertical="top" wrapText="1"/>
    </xf>
    <xf numFmtId="0" fontId="6" fillId="0" borderId="0" xfId="0" applyFont="1" applyAlignment="1">
      <alignment horizontal="left" vertical="center"/>
    </xf>
    <xf numFmtId="0" fontId="6" fillId="0" borderId="0" xfId="0" applyFont="1" applyAlignment="1">
      <alignment horizontal="left" vertical="top"/>
    </xf>
    <xf numFmtId="0" fontId="0" fillId="0" borderId="0" xfId="0"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vertical="top" wrapText="1"/>
    </xf>
    <xf numFmtId="0" fontId="6" fillId="0" borderId="0" xfId="0" applyFont="1" applyAlignment="1">
      <alignment horizontal="left" vertical="center" wrapText="1"/>
    </xf>
    <xf numFmtId="0" fontId="0" fillId="2" borderId="3" xfId="0" applyFill="1" applyBorder="1" applyAlignment="1" applyProtection="1">
      <alignment wrapText="1"/>
      <protection hidden="1"/>
    </xf>
    <xf numFmtId="0" fontId="0" fillId="2" borderId="0" xfId="0" applyFill="1" applyProtection="1">
      <protection hidden="1"/>
    </xf>
    <xf numFmtId="0" fontId="0" fillId="0" borderId="0" xfId="0" applyProtection="1">
      <protection hidden="1"/>
    </xf>
    <xf numFmtId="0" fontId="0" fillId="2" borderId="0" xfId="0" applyFill="1" applyBorder="1" applyAlignment="1" applyProtection="1">
      <alignment wrapText="1"/>
      <protection hidden="1"/>
    </xf>
    <xf numFmtId="0" fontId="0" fillId="2" borderId="6" xfId="0" applyFill="1" applyBorder="1" applyProtection="1">
      <protection hidden="1"/>
    </xf>
    <xf numFmtId="0" fontId="0" fillId="2" borderId="0" xfId="0" applyFill="1" applyBorder="1" applyAlignment="1" applyProtection="1">
      <alignment horizontal="right" wrapText="1"/>
      <protection hidden="1"/>
    </xf>
    <xf numFmtId="0" fontId="0" fillId="2" borderId="8" xfId="0" applyFill="1" applyBorder="1" applyAlignment="1" applyProtection="1">
      <alignment wrapText="1"/>
      <protection hidden="1"/>
    </xf>
    <xf numFmtId="0" fontId="0" fillId="2" borderId="9" xfId="0" applyFill="1" applyBorder="1" applyAlignment="1" applyProtection="1">
      <alignment wrapText="1"/>
      <protection hidden="1"/>
    </xf>
    <xf numFmtId="0" fontId="1" fillId="3" borderId="21" xfId="0" applyFont="1" applyFill="1" applyBorder="1" applyAlignment="1" applyProtection="1">
      <alignment horizontal="center" vertical="center" wrapText="1"/>
      <protection hidden="1"/>
    </xf>
    <xf numFmtId="0" fontId="1" fillId="4" borderId="23" xfId="0" applyFont="1" applyFill="1" applyBorder="1" applyAlignment="1" applyProtection="1">
      <alignment horizontal="center" vertical="center" wrapText="1"/>
      <protection hidden="1"/>
    </xf>
    <xf numFmtId="0" fontId="1" fillId="5" borderId="25" xfId="0" applyFont="1" applyFill="1" applyBorder="1" applyAlignment="1" applyProtection="1">
      <alignment horizontal="center" vertical="center"/>
      <protection hidden="1"/>
    </xf>
    <xf numFmtId="0" fontId="1" fillId="0" borderId="12" xfId="0" applyFont="1" applyBorder="1" applyAlignment="1" applyProtection="1">
      <alignment horizontal="center" vertical="center" wrapText="1"/>
      <protection hidden="1"/>
    </xf>
    <xf numFmtId="0" fontId="0" fillId="0" borderId="10" xfId="0" applyBorder="1" applyAlignment="1" applyProtection="1">
      <alignment wrapText="1"/>
      <protection hidden="1"/>
    </xf>
    <xf numFmtId="0" fontId="0" fillId="0" borderId="0" xfId="0" applyBorder="1" applyAlignment="1" applyProtection="1">
      <alignment wrapText="1"/>
      <protection hidden="1"/>
    </xf>
    <xf numFmtId="0" fontId="0" fillId="0" borderId="11" xfId="0" applyBorder="1" applyAlignment="1" applyProtection="1">
      <alignment wrapText="1"/>
      <protection hidden="1"/>
    </xf>
    <xf numFmtId="0" fontId="0" fillId="0" borderId="12" xfId="0" applyBorder="1" applyAlignment="1" applyProtection="1">
      <alignment wrapText="1"/>
      <protection hidden="1"/>
    </xf>
    <xf numFmtId="0" fontId="0" fillId="0" borderId="12" xfId="0" applyBorder="1" applyAlignment="1" applyProtection="1">
      <alignment horizontal="center" vertical="center" wrapText="1"/>
      <protection hidden="1"/>
    </xf>
    <xf numFmtId="0" fontId="4" fillId="2" borderId="0" xfId="0" applyFont="1" applyFill="1" applyProtection="1">
      <protection hidden="1"/>
    </xf>
    <xf numFmtId="0" fontId="0" fillId="2" borderId="5" xfId="0" applyFill="1" applyBorder="1" applyAlignment="1" applyProtection="1">
      <alignment wrapText="1"/>
      <protection hidden="1"/>
    </xf>
    <xf numFmtId="0" fontId="0" fillId="2" borderId="0" xfId="0" applyFill="1" applyBorder="1" applyProtection="1">
      <protection hidden="1"/>
    </xf>
    <xf numFmtId="0" fontId="0" fillId="2" borderId="5" xfId="0" applyFill="1" applyBorder="1" applyAlignment="1" applyProtection="1">
      <alignment horizontal="right" wrapText="1"/>
      <protection hidden="1"/>
    </xf>
    <xf numFmtId="0" fontId="0" fillId="2" borderId="7" xfId="0" applyFill="1" applyBorder="1" applyAlignment="1" applyProtection="1">
      <alignment wrapText="1"/>
      <protection hidden="1"/>
    </xf>
    <xf numFmtId="0" fontId="0" fillId="2" borderId="8" xfId="0" applyFill="1" applyBorder="1" applyProtection="1">
      <protection hidden="1"/>
    </xf>
    <xf numFmtId="0" fontId="0" fillId="2" borderId="9" xfId="0" applyFill="1" applyBorder="1" applyProtection="1">
      <protection hidden="1"/>
    </xf>
    <xf numFmtId="0" fontId="0" fillId="2" borderId="0" xfId="0" applyFill="1" applyAlignment="1" applyProtection="1">
      <alignment wrapText="1"/>
      <protection hidden="1"/>
    </xf>
    <xf numFmtId="0" fontId="0" fillId="0" borderId="0" xfId="0" applyAlignment="1" applyProtection="1">
      <alignment wrapText="1"/>
      <protection hidden="1"/>
    </xf>
    <xf numFmtId="0" fontId="0" fillId="2" borderId="13" xfId="0" applyFill="1" applyBorder="1" applyAlignment="1" applyProtection="1">
      <alignment wrapText="1"/>
      <protection locked="0"/>
    </xf>
    <xf numFmtId="0" fontId="1" fillId="5" borderId="27" xfId="0"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0" fillId="2" borderId="10" xfId="0" applyFill="1" applyBorder="1" applyAlignment="1" applyProtection="1">
      <alignment wrapText="1"/>
      <protection hidden="1"/>
    </xf>
    <xf numFmtId="0" fontId="0" fillId="2" borderId="11" xfId="0" applyFill="1" applyBorder="1" applyAlignment="1" applyProtection="1">
      <alignment wrapText="1"/>
      <protection hidden="1"/>
    </xf>
    <xf numFmtId="0" fontId="0" fillId="2" borderId="12" xfId="0" applyFill="1" applyBorder="1" applyAlignment="1" applyProtection="1">
      <alignment wrapText="1"/>
      <protection hidden="1"/>
    </xf>
    <xf numFmtId="0" fontId="0" fillId="2" borderId="12"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1" fillId="9" borderId="24" xfId="0" applyFont="1" applyFill="1" applyBorder="1" applyAlignment="1" applyProtection="1">
      <alignment horizontal="center" vertical="center" wrapText="1"/>
      <protection hidden="1"/>
    </xf>
    <xf numFmtId="0" fontId="1" fillId="8" borderId="22"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hidden="1"/>
    </xf>
    <xf numFmtId="0" fontId="0" fillId="0" borderId="31" xfId="0" applyBorder="1" applyAlignment="1" applyProtection="1">
      <alignment horizontal="center" vertical="center" wrapText="1"/>
      <protection locked="0"/>
    </xf>
    <xf numFmtId="0" fontId="0" fillId="4" borderId="32" xfId="0" applyFill="1" applyBorder="1" applyAlignment="1" applyProtection="1">
      <alignment horizontal="center" vertical="center" wrapText="1"/>
      <protection hidden="1"/>
    </xf>
    <xf numFmtId="0" fontId="0" fillId="0" borderId="33" xfId="0" applyBorder="1" applyAlignment="1" applyProtection="1">
      <alignment horizontal="center" vertical="center" wrapText="1"/>
      <protection locked="0"/>
    </xf>
    <xf numFmtId="0" fontId="0" fillId="5" borderId="34" xfId="0" applyFill="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0" fillId="3" borderId="35" xfId="0" applyFill="1" applyBorder="1" applyAlignment="1" applyProtection="1">
      <alignment horizontal="center" vertical="center" wrapText="1"/>
      <protection hidden="1"/>
    </xf>
    <xf numFmtId="0" fontId="1" fillId="10" borderId="26" xfId="0" applyFont="1" applyFill="1" applyBorder="1" applyAlignment="1" applyProtection="1">
      <alignment horizontal="center" vertical="center" wrapText="1"/>
      <protection hidden="1"/>
    </xf>
    <xf numFmtId="0" fontId="0" fillId="2" borderId="28"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hidden="1"/>
    </xf>
    <xf numFmtId="0" fontId="1" fillId="7" borderId="40" xfId="0" applyFont="1" applyFill="1" applyBorder="1" applyAlignment="1" applyProtection="1">
      <alignment horizontal="center" vertical="center" wrapText="1"/>
      <protection hidden="1"/>
    </xf>
    <xf numFmtId="0" fontId="10" fillId="6" borderId="7" xfId="0" applyFont="1" applyFill="1" applyBorder="1" applyAlignment="1" applyProtection="1">
      <alignment horizontal="center" wrapText="1"/>
      <protection locked="0"/>
    </xf>
    <xf numFmtId="0" fontId="0" fillId="6" borderId="9" xfId="0" applyFill="1" applyBorder="1" applyAlignment="1" applyProtection="1">
      <alignment wrapText="1"/>
      <protection hidden="1"/>
    </xf>
    <xf numFmtId="0" fontId="1" fillId="11" borderId="40" xfId="0" applyFont="1" applyFill="1" applyBorder="1" applyAlignment="1" applyProtection="1">
      <alignment horizontal="center" vertical="center" wrapText="1"/>
      <protection hidden="1"/>
    </xf>
    <xf numFmtId="0" fontId="0" fillId="2" borderId="13" xfId="0" applyFill="1" applyBorder="1" applyAlignment="1" applyProtection="1">
      <alignment wrapText="1"/>
      <protection hidden="1"/>
    </xf>
    <xf numFmtId="0" fontId="1" fillId="2" borderId="0" xfId="0" applyFont="1" applyFill="1" applyBorder="1" applyAlignment="1" applyProtection="1">
      <alignment horizontal="right"/>
      <protection hidden="1"/>
    </xf>
    <xf numFmtId="0" fontId="1" fillId="2" borderId="0" xfId="0" applyFont="1" applyFill="1" applyBorder="1" applyProtection="1">
      <protection hidden="1"/>
    </xf>
    <xf numFmtId="0" fontId="0" fillId="2" borderId="0" xfId="0" applyFill="1"/>
    <xf numFmtId="0" fontId="0" fillId="0" borderId="2" xfId="0" applyBorder="1"/>
    <xf numFmtId="0" fontId="0" fillId="0" borderId="3" xfId="0" applyBorder="1"/>
    <xf numFmtId="0" fontId="0" fillId="0" borderId="4" xfId="0" applyBorder="1"/>
    <xf numFmtId="0" fontId="0" fillId="0" borderId="5" xfId="0" applyBorder="1"/>
    <xf numFmtId="0" fontId="0" fillId="0" borderId="43" xfId="0" applyNumberFormat="1" applyFont="1" applyBorder="1" applyAlignment="1">
      <alignment vertical="center"/>
    </xf>
    <xf numFmtId="0" fontId="0" fillId="0" borderId="6" xfId="0" applyBorder="1"/>
    <xf numFmtId="0" fontId="0" fillId="0" borderId="45" xfId="0" applyNumberFormat="1" applyFont="1" applyBorder="1" applyAlignment="1">
      <alignment vertical="center"/>
    </xf>
    <xf numFmtId="0" fontId="13" fillId="0" borderId="0" xfId="0" applyFont="1" applyBorder="1" applyAlignment="1">
      <alignment vertical="top"/>
    </xf>
    <xf numFmtId="0" fontId="0" fillId="0" borderId="0" xfId="0" applyBorder="1"/>
    <xf numFmtId="0" fontId="14" fillId="0" borderId="0" xfId="0" applyFont="1" applyBorder="1"/>
    <xf numFmtId="0" fontId="15" fillId="0" borderId="0" xfId="0" applyFont="1" applyBorder="1"/>
    <xf numFmtId="0" fontId="16" fillId="0" borderId="0" xfId="0" applyFont="1" applyBorder="1"/>
    <xf numFmtId="0" fontId="17" fillId="0" borderId="0" xfId="1" applyBorder="1"/>
    <xf numFmtId="0" fontId="0" fillId="0" borderId="0" xfId="0" applyBorder="1" applyAlignment="1"/>
    <xf numFmtId="0" fontId="0" fillId="0" borderId="0" xfId="0" applyFill="1" applyBorder="1" applyAlignment="1"/>
    <xf numFmtId="0" fontId="0" fillId="0" borderId="7" xfId="0" applyBorder="1"/>
    <xf numFmtId="0" fontId="17" fillId="0" borderId="8" xfId="1" applyBorder="1"/>
    <xf numFmtId="0" fontId="0" fillId="0" borderId="8" xfId="0" applyBorder="1"/>
    <xf numFmtId="0" fontId="0" fillId="0" borderId="9" xfId="0" applyBorder="1"/>
    <xf numFmtId="0" fontId="17" fillId="0" borderId="0" xfId="1"/>
    <xf numFmtId="0" fontId="18" fillId="0" borderId="0" xfId="2"/>
    <xf numFmtId="0" fontId="18" fillId="0" borderId="0" xfId="2" applyFont="1"/>
    <xf numFmtId="0" fontId="18" fillId="0" borderId="0" xfId="2" applyAlignment="1">
      <alignment vertical="top" wrapText="1"/>
    </xf>
    <xf numFmtId="0" fontId="18" fillId="0" borderId="0" xfId="2" applyAlignment="1">
      <alignment horizontal="center" vertical="top" wrapText="1"/>
    </xf>
    <xf numFmtId="0" fontId="0" fillId="0" borderId="47" xfId="0" applyNumberFormat="1" applyFont="1" applyBorder="1" applyAlignment="1">
      <alignment horizontal="center" vertical="center"/>
    </xf>
    <xf numFmtId="0" fontId="1" fillId="0" borderId="0" xfId="0" applyNumberFormat="1" applyFont="1" applyBorder="1" applyAlignment="1">
      <alignment vertical="center"/>
    </xf>
    <xf numFmtId="49" fontId="12" fillId="0" borderId="50" xfId="0" applyNumberFormat="1" applyFont="1" applyBorder="1" applyAlignment="1">
      <alignment horizontal="center" vertical="center"/>
    </xf>
    <xf numFmtId="49" fontId="12" fillId="0" borderId="51" xfId="0" applyNumberFormat="1" applyFont="1" applyBorder="1" applyAlignment="1">
      <alignment horizontal="center" vertical="center"/>
    </xf>
    <xf numFmtId="0" fontId="19" fillId="0" borderId="5"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0" fillId="0" borderId="8" xfId="0" applyNumberFormat="1" applyFont="1" applyBorder="1" applyAlignment="1">
      <alignment vertical="center"/>
    </xf>
    <xf numFmtId="0" fontId="23" fillId="12" borderId="47" xfId="2" applyFont="1" applyFill="1" applyBorder="1" applyAlignment="1">
      <alignment horizontal="center" vertical="top" wrapText="1"/>
    </xf>
    <xf numFmtId="0" fontId="22" fillId="12" borderId="51" xfId="2" applyFont="1" applyFill="1" applyBorder="1" applyAlignment="1">
      <alignment vertical="center" wrapText="1"/>
    </xf>
    <xf numFmtId="0" fontId="25" fillId="12" borderId="51" xfId="2" applyFont="1" applyFill="1" applyBorder="1" applyAlignment="1">
      <alignment horizontal="center" vertical="center" wrapText="1"/>
    </xf>
    <xf numFmtId="164" fontId="24" fillId="0" borderId="14" xfId="2" applyNumberFormat="1" applyFont="1" applyFill="1" applyBorder="1" applyAlignment="1" applyProtection="1">
      <alignment horizontal="left" vertical="top" wrapText="1"/>
      <protection locked="0"/>
    </xf>
    <xf numFmtId="164" fontId="24" fillId="0" borderId="14" xfId="2" applyNumberFormat="1" applyFont="1" applyFill="1" applyBorder="1" applyAlignment="1">
      <alignment horizontal="left" vertical="top" wrapText="1"/>
    </xf>
    <xf numFmtId="164" fontId="24" fillId="0" borderId="14" xfId="2" applyNumberFormat="1" applyFont="1" applyFill="1" applyBorder="1" applyAlignment="1">
      <alignment vertical="top" wrapText="1"/>
    </xf>
    <xf numFmtId="164" fontId="24" fillId="0" borderId="13" xfId="2" applyNumberFormat="1" applyFont="1" applyFill="1" applyBorder="1" applyAlignment="1" applyProtection="1">
      <alignment horizontal="left" vertical="top" wrapText="1"/>
      <protection locked="0"/>
    </xf>
    <xf numFmtId="164" fontId="24" fillId="0" borderId="13" xfId="2" applyNumberFormat="1" applyFont="1" applyFill="1" applyBorder="1" applyAlignment="1">
      <alignment horizontal="left" vertical="top" wrapText="1"/>
    </xf>
    <xf numFmtId="164" fontId="24" fillId="0" borderId="13" xfId="2" applyNumberFormat="1" applyFont="1" applyFill="1" applyBorder="1" applyAlignment="1">
      <alignment vertical="top" wrapText="1"/>
    </xf>
    <xf numFmtId="164" fontId="24" fillId="0" borderId="13" xfId="2" applyNumberFormat="1" applyFont="1" applyFill="1" applyBorder="1" applyAlignment="1" applyProtection="1">
      <alignment vertical="top" wrapText="1"/>
      <protection locked="0"/>
    </xf>
    <xf numFmtId="165" fontId="24" fillId="0" borderId="13" xfId="3" applyFont="1" applyFill="1" applyBorder="1" applyAlignment="1">
      <alignment vertical="center"/>
    </xf>
    <xf numFmtId="164" fontId="24" fillId="0" borderId="58" xfId="2" applyNumberFormat="1" applyFont="1" applyFill="1" applyBorder="1" applyAlignment="1" applyProtection="1">
      <alignment horizontal="left" vertical="top" wrapText="1"/>
      <protection locked="0"/>
    </xf>
    <xf numFmtId="164" fontId="24" fillId="0" borderId="58" xfId="2" applyNumberFormat="1" applyFont="1" applyFill="1" applyBorder="1" applyAlignment="1">
      <alignment horizontal="left" vertical="top" wrapText="1"/>
    </xf>
    <xf numFmtId="165" fontId="24" fillId="0" borderId="58" xfId="3" applyFont="1" applyFill="1" applyBorder="1" applyAlignment="1">
      <alignment vertical="center"/>
    </xf>
    <xf numFmtId="164" fontId="24" fillId="0" borderId="59" xfId="2" applyNumberFormat="1" applyFont="1" applyFill="1" applyBorder="1" applyAlignment="1" applyProtection="1">
      <alignment horizontal="left" vertical="top" wrapText="1"/>
      <protection locked="0"/>
    </xf>
    <xf numFmtId="164" fontId="24" fillId="0" borderId="59" xfId="2" applyNumberFormat="1" applyFont="1" applyFill="1" applyBorder="1" applyAlignment="1">
      <alignment horizontal="left" vertical="top" wrapText="1"/>
    </xf>
    <xf numFmtId="0" fontId="0" fillId="0" borderId="13" xfId="0" applyBorder="1" applyAlignment="1"/>
    <xf numFmtId="165" fontId="24" fillId="0" borderId="14" xfId="3" applyFont="1" applyFill="1" applyBorder="1" applyAlignment="1">
      <alignment vertical="center"/>
    </xf>
    <xf numFmtId="165" fontId="24" fillId="0" borderId="59" xfId="3" applyFont="1" applyFill="1" applyBorder="1" applyAlignment="1">
      <alignment vertical="center"/>
    </xf>
    <xf numFmtId="0" fontId="18" fillId="0" borderId="13" xfId="2" applyBorder="1"/>
    <xf numFmtId="0" fontId="18" fillId="0" borderId="0" xfId="2" applyBorder="1"/>
    <xf numFmtId="0" fontId="24" fillId="0" borderId="0" xfId="2" applyNumberFormat="1" applyFont="1" applyFill="1" applyBorder="1" applyAlignment="1" applyProtection="1">
      <alignment horizontal="left" vertical="center"/>
      <protection locked="0"/>
    </xf>
    <xf numFmtId="0" fontId="24" fillId="0" borderId="0" xfId="2" applyFont="1" applyBorder="1" applyAlignment="1">
      <alignment vertical="center" wrapText="1"/>
    </xf>
    <xf numFmtId="0" fontId="23" fillId="0" borderId="0" xfId="2" applyFont="1" applyBorder="1" applyAlignment="1">
      <alignment vertical="center" wrapText="1"/>
    </xf>
    <xf numFmtId="0" fontId="31" fillId="0" borderId="0" xfId="2" applyFont="1" applyBorder="1" applyAlignment="1">
      <alignment horizontal="left" vertical="center" wrapText="1"/>
    </xf>
    <xf numFmtId="0" fontId="31" fillId="0" borderId="0" xfId="2" applyFont="1" applyBorder="1" applyAlignment="1">
      <alignment vertical="top" wrapText="1"/>
    </xf>
    <xf numFmtId="0" fontId="18" fillId="0" borderId="0" xfId="2" applyBorder="1" applyAlignment="1">
      <alignment vertical="top" wrapText="1"/>
    </xf>
    <xf numFmtId="0" fontId="18" fillId="0" borderId="0" xfId="2" applyBorder="1" applyAlignment="1"/>
    <xf numFmtId="0" fontId="23" fillId="0" borderId="0" xfId="2" applyFont="1" applyBorder="1" applyAlignment="1">
      <alignment vertical="top" wrapText="1"/>
    </xf>
    <xf numFmtId="0" fontId="24" fillId="0" borderId="0" xfId="2" applyFont="1"/>
    <xf numFmtId="0" fontId="24" fillId="0" borderId="0" xfId="2" applyFont="1" applyAlignment="1">
      <alignment horizontal="left" wrapText="1"/>
    </xf>
    <xf numFmtId="0" fontId="18" fillId="0" borderId="0" xfId="2" applyNumberFormat="1" applyBorder="1" applyAlignment="1"/>
    <xf numFmtId="0" fontId="19" fillId="0" borderId="0" xfId="0" applyNumberFormat="1" applyFont="1"/>
    <xf numFmtId="0" fontId="32" fillId="0" borderId="0" xfId="0" applyNumberFormat="1" applyFont="1"/>
    <xf numFmtId="0" fontId="0" fillId="0" borderId="0" xfId="0" applyNumberFormat="1" applyFont="1" applyBorder="1" applyAlignment="1">
      <alignment horizontal="center" vertical="center"/>
    </xf>
    <xf numFmtId="49" fontId="12" fillId="0" borderId="49" xfId="0" applyNumberFormat="1" applyFont="1" applyBorder="1" applyAlignment="1">
      <alignment horizontal="center" vertical="center"/>
    </xf>
    <xf numFmtId="0" fontId="0" fillId="0" borderId="0" xfId="0" applyNumberFormat="1" applyFont="1" applyBorder="1" applyAlignment="1">
      <alignment vertical="center"/>
    </xf>
    <xf numFmtId="0" fontId="0" fillId="0" borderId="0" xfId="0" applyNumberFormat="1" applyFont="1"/>
    <xf numFmtId="0" fontId="25" fillId="13" borderId="3" xfId="4" applyNumberFormat="1" applyFont="1" applyFill="1" applyBorder="1" applyAlignment="1">
      <alignment horizontal="center" vertical="center" wrapText="1"/>
    </xf>
    <xf numFmtId="0" fontId="25" fillId="13" borderId="52" xfId="4" applyNumberFormat="1" applyFont="1" applyFill="1" applyBorder="1" applyAlignment="1">
      <alignment horizontal="center" vertical="center" wrapText="1"/>
    </xf>
    <xf numFmtId="0" fontId="23" fillId="14" borderId="4" xfId="4" applyNumberFormat="1" applyFont="1" applyFill="1" applyBorder="1" applyAlignment="1">
      <alignment horizontal="center" vertical="center" wrapText="1"/>
    </xf>
    <xf numFmtId="0" fontId="23" fillId="14" borderId="52" xfId="4" applyNumberFormat="1" applyFont="1" applyFill="1" applyBorder="1" applyAlignment="1">
      <alignment horizontal="center" vertical="center"/>
    </xf>
    <xf numFmtId="49" fontId="24" fillId="0" borderId="59" xfId="4" applyNumberFormat="1" applyFont="1" applyFill="1" applyBorder="1" applyAlignment="1">
      <alignment horizontal="left" vertical="top" wrapText="1"/>
    </xf>
    <xf numFmtId="0" fontId="12" fillId="0" borderId="59" xfId="4" applyNumberFormat="1" applyFont="1" applyBorder="1" applyAlignment="1">
      <alignment vertical="top" wrapText="1"/>
    </xf>
    <xf numFmtId="0" fontId="24" fillId="0" borderId="59" xfId="4" applyNumberFormat="1" applyFont="1" applyFill="1" applyBorder="1" applyAlignment="1">
      <alignment horizontal="left" vertical="top" wrapText="1"/>
    </xf>
    <xf numFmtId="14" fontId="24" fillId="0" borderId="59" xfId="5" applyNumberFormat="1" applyFont="1" applyFill="1" applyBorder="1" applyAlignment="1">
      <alignment vertical="top" wrapText="1"/>
    </xf>
    <xf numFmtId="0" fontId="11" fillId="16" borderId="59" xfId="4" applyNumberFormat="1" applyFont="1" applyFill="1" applyBorder="1" applyAlignment="1">
      <alignment vertical="top" wrapText="1"/>
    </xf>
    <xf numFmtId="0" fontId="35" fillId="16" borderId="63" xfId="4" applyNumberFormat="1" applyFont="1" applyFill="1" applyBorder="1" applyAlignment="1">
      <alignment horizontal="left" vertical="top" wrapText="1"/>
    </xf>
    <xf numFmtId="0" fontId="0" fillId="0" borderId="0" xfId="0" applyNumberFormat="1" applyAlignment="1">
      <alignment vertical="top"/>
    </xf>
    <xf numFmtId="49" fontId="24" fillId="0" borderId="14" xfId="4" applyNumberFormat="1" applyFont="1" applyFill="1" applyBorder="1" applyAlignment="1">
      <alignment horizontal="left" vertical="top" wrapText="1"/>
    </xf>
    <xf numFmtId="0" fontId="12" fillId="0" borderId="14" xfId="4" applyNumberFormat="1" applyFont="1" applyBorder="1" applyAlignment="1">
      <alignment vertical="top" wrapText="1"/>
    </xf>
    <xf numFmtId="0" fontId="24" fillId="0" borderId="14" xfId="4" applyNumberFormat="1" applyFont="1" applyFill="1" applyBorder="1" applyAlignment="1">
      <alignment horizontal="left" vertical="top" wrapText="1"/>
    </xf>
    <xf numFmtId="14" fontId="24" fillId="0" borderId="14" xfId="5" applyNumberFormat="1" applyFont="1" applyFill="1" applyBorder="1" applyAlignment="1">
      <alignment vertical="top" wrapText="1"/>
    </xf>
    <xf numFmtId="0" fontId="11" fillId="16" borderId="14" xfId="4" applyNumberFormat="1" applyFont="1" applyFill="1" applyBorder="1" applyAlignment="1">
      <alignment vertical="top" wrapText="1"/>
    </xf>
    <xf numFmtId="0" fontId="35" fillId="16" borderId="65" xfId="4" applyNumberFormat="1" applyFont="1" applyFill="1" applyBorder="1" applyAlignment="1">
      <alignment horizontal="left" vertical="top" wrapText="1"/>
    </xf>
    <xf numFmtId="49" fontId="24" fillId="0" borderId="13" xfId="4" applyNumberFormat="1" applyFont="1" applyFill="1" applyBorder="1" applyAlignment="1">
      <alignment horizontal="left" vertical="top" wrapText="1"/>
    </xf>
    <xf numFmtId="49" fontId="12" fillId="2" borderId="13" xfId="4" applyNumberFormat="1" applyFont="1" applyFill="1" applyBorder="1" applyAlignment="1">
      <alignment vertical="top" wrapText="1"/>
    </xf>
    <xf numFmtId="0" fontId="24" fillId="0" borderId="13" xfId="4" applyNumberFormat="1" applyFont="1" applyFill="1" applyBorder="1" applyAlignment="1">
      <alignment horizontal="left" vertical="top" wrapText="1"/>
    </xf>
    <xf numFmtId="0" fontId="18" fillId="16" borderId="13" xfId="4" applyNumberFormat="1" applyFont="1" applyFill="1" applyBorder="1" applyAlignment="1">
      <alignment horizontal="left" vertical="top" wrapText="1"/>
    </xf>
    <xf numFmtId="0" fontId="35" fillId="16" borderId="67" xfId="4" applyNumberFormat="1" applyFont="1" applyFill="1" applyBorder="1" applyAlignment="1">
      <alignment horizontal="left" vertical="top" wrapText="1"/>
    </xf>
    <xf numFmtId="49" fontId="24" fillId="0" borderId="15" xfId="4" applyNumberFormat="1" applyFont="1" applyFill="1" applyBorder="1" applyAlignment="1">
      <alignment horizontal="left" vertical="top" wrapText="1"/>
    </xf>
    <xf numFmtId="49" fontId="12" fillId="2" borderId="15" xfId="4" applyNumberFormat="1" applyFont="1" applyFill="1" applyBorder="1" applyAlignment="1">
      <alignment vertical="top" wrapText="1"/>
    </xf>
    <xf numFmtId="0" fontId="24" fillId="0" borderId="15" xfId="4" applyNumberFormat="1" applyFont="1" applyFill="1" applyBorder="1" applyAlignment="1">
      <alignment horizontal="left" vertical="top" wrapText="1"/>
    </xf>
    <xf numFmtId="0" fontId="18" fillId="16" borderId="15" xfId="4" applyNumberFormat="1" applyFont="1" applyFill="1" applyBorder="1" applyAlignment="1">
      <alignment horizontal="left" vertical="top" wrapText="1"/>
    </xf>
    <xf numFmtId="0" fontId="35" fillId="16" borderId="69" xfId="4" applyNumberFormat="1" applyFont="1" applyFill="1" applyBorder="1" applyAlignment="1">
      <alignment horizontal="left" vertical="top" wrapText="1"/>
    </xf>
    <xf numFmtId="49" fontId="24" fillId="0" borderId="58" xfId="4" applyNumberFormat="1" applyFont="1" applyFill="1" applyBorder="1" applyAlignment="1">
      <alignment horizontal="left" vertical="top" wrapText="1"/>
    </xf>
    <xf numFmtId="49" fontId="12" fillId="2" borderId="58" xfId="4" applyNumberFormat="1" applyFont="1" applyFill="1" applyBorder="1" applyAlignment="1">
      <alignment vertical="top" wrapText="1"/>
    </xf>
    <xf numFmtId="0" fontId="24" fillId="0" borderId="58" xfId="4" applyNumberFormat="1" applyFont="1" applyFill="1" applyBorder="1" applyAlignment="1">
      <alignment horizontal="left" vertical="top" wrapText="1"/>
    </xf>
    <xf numFmtId="0" fontId="18" fillId="16" borderId="58" xfId="4" applyNumberFormat="1" applyFont="1" applyFill="1" applyBorder="1" applyAlignment="1">
      <alignment horizontal="left" vertical="top" wrapText="1"/>
    </xf>
    <xf numFmtId="0" fontId="35" fillId="16" borderId="71" xfId="4" applyNumberFormat="1" applyFont="1" applyFill="1" applyBorder="1" applyAlignment="1">
      <alignment horizontal="left" vertical="top" wrapText="1"/>
    </xf>
    <xf numFmtId="0" fontId="12" fillId="2" borderId="59" xfId="4" applyNumberFormat="1" applyFont="1" applyFill="1" applyBorder="1" applyAlignment="1">
      <alignment vertical="center" wrapText="1"/>
    </xf>
    <xf numFmtId="0" fontId="0" fillId="0" borderId="59" xfId="0" applyNumberFormat="1" applyBorder="1" applyAlignment="1">
      <alignment vertical="top" wrapText="1"/>
    </xf>
    <xf numFmtId="0" fontId="35" fillId="16" borderId="63" xfId="4" applyNumberFormat="1" applyFont="1" applyFill="1" applyBorder="1" applyAlignment="1">
      <alignment vertical="top" wrapText="1"/>
    </xf>
    <xf numFmtId="0" fontId="12" fillId="2" borderId="13" xfId="4" applyNumberFormat="1" applyFont="1" applyFill="1" applyBorder="1" applyAlignment="1">
      <alignment vertical="center" wrapText="1"/>
    </xf>
    <xf numFmtId="0" fontId="0" fillId="0" borderId="13" xfId="0" applyNumberFormat="1" applyBorder="1" applyAlignment="1">
      <alignment vertical="top" wrapText="1"/>
    </xf>
    <xf numFmtId="0" fontId="35" fillId="16" borderId="67" xfId="4" applyNumberFormat="1" applyFont="1" applyFill="1" applyBorder="1" applyAlignment="1">
      <alignment vertical="top" wrapText="1"/>
    </xf>
    <xf numFmtId="0" fontId="24" fillId="0" borderId="58" xfId="0" applyNumberFormat="1" applyFont="1" applyBorder="1" applyAlignment="1">
      <alignment wrapText="1"/>
    </xf>
    <xf numFmtId="0" fontId="24" fillId="0" borderId="58" xfId="0" applyNumberFormat="1" applyFont="1" applyBorder="1" applyAlignment="1">
      <alignment vertical="top" wrapText="1"/>
    </xf>
    <xf numFmtId="0" fontId="0" fillId="0" borderId="58" xfId="0" applyNumberFormat="1" applyBorder="1" applyAlignment="1">
      <alignment vertical="top" wrapText="1"/>
    </xf>
    <xf numFmtId="0" fontId="0" fillId="0" borderId="71" xfId="0" applyNumberFormat="1" applyBorder="1" applyAlignment="1">
      <alignment vertical="top" wrapText="1"/>
    </xf>
    <xf numFmtId="0" fontId="0" fillId="0" borderId="0" xfId="0" applyNumberFormat="1" applyBorder="1"/>
    <xf numFmtId="0" fontId="36" fillId="0" borderId="0" xfId="2" applyFont="1" applyBorder="1" applyAlignment="1">
      <alignment vertical="center" wrapText="1"/>
    </xf>
    <xf numFmtId="0" fontId="0" fillId="2" borderId="0" xfId="0" applyFill="1" applyAlignment="1">
      <alignment vertical="top"/>
    </xf>
    <xf numFmtId="0" fontId="38" fillId="2" borderId="0" xfId="0" applyFont="1" applyFill="1" applyBorder="1" applyAlignment="1">
      <alignment horizontal="center" vertical="center"/>
    </xf>
    <xf numFmtId="0" fontId="37" fillId="2" borderId="0" xfId="0" applyFont="1" applyFill="1" applyBorder="1" applyAlignment="1">
      <alignment horizontal="center" vertical="center"/>
    </xf>
    <xf numFmtId="0" fontId="39" fillId="2" borderId="0" xfId="0" applyFont="1" applyFill="1" applyBorder="1" applyAlignment="1">
      <alignment horizontal="center" vertical="center" wrapText="1"/>
    </xf>
    <xf numFmtId="0" fontId="40" fillId="2" borderId="0" xfId="0" applyFont="1" applyFill="1" applyAlignment="1">
      <alignment horizontal="left" vertical="top"/>
    </xf>
    <xf numFmtId="0" fontId="41" fillId="2" borderId="0" xfId="0" applyFont="1" applyFill="1" applyBorder="1" applyAlignment="1" applyProtection="1">
      <alignment horizontal="left" vertical="center"/>
      <protection locked="0"/>
    </xf>
    <xf numFmtId="0" fontId="40" fillId="2" borderId="0" xfId="0" applyFont="1" applyFill="1" applyAlignment="1">
      <alignment horizontal="left"/>
    </xf>
    <xf numFmtId="0" fontId="40" fillId="2" borderId="0" xfId="0" applyFont="1" applyFill="1" applyBorder="1" applyAlignment="1">
      <alignment horizontal="left"/>
    </xf>
    <xf numFmtId="0" fontId="41" fillId="2" borderId="0" xfId="0" applyFont="1" applyFill="1" applyBorder="1" applyAlignment="1" applyProtection="1">
      <alignment vertical="center"/>
      <protection locked="0"/>
    </xf>
    <xf numFmtId="166" fontId="41" fillId="2" borderId="0" xfId="0" applyNumberFormat="1" applyFont="1" applyFill="1" applyBorder="1" applyAlignment="1" applyProtection="1">
      <alignment vertical="center"/>
      <protection locked="0"/>
    </xf>
    <xf numFmtId="0" fontId="40" fillId="2" borderId="0" xfId="0" applyFont="1" applyFill="1" applyBorder="1" applyAlignment="1" applyProtection="1">
      <alignment horizontal="left"/>
      <protection locked="0"/>
    </xf>
    <xf numFmtId="0" fontId="41" fillId="2" borderId="0" xfId="0" applyFont="1" applyFill="1" applyBorder="1" applyAlignment="1">
      <alignment horizontal="left" vertical="center"/>
    </xf>
    <xf numFmtId="0" fontId="11" fillId="2" borderId="0" xfId="6" applyFill="1"/>
    <xf numFmtId="0" fontId="11" fillId="2" borderId="0" xfId="6" applyFill="1" applyBorder="1"/>
    <xf numFmtId="0" fontId="11" fillId="2" borderId="0" xfId="6" applyFont="1" applyFill="1"/>
    <xf numFmtId="0" fontId="11" fillId="2" borderId="75" xfId="6" applyFont="1" applyFill="1" applyBorder="1" applyAlignment="1">
      <alignment vertical="center" wrapText="1"/>
    </xf>
    <xf numFmtId="0" fontId="11" fillId="2" borderId="0" xfId="6" applyFont="1" applyFill="1" applyBorder="1"/>
    <xf numFmtId="0" fontId="11" fillId="2" borderId="0" xfId="6" applyFont="1" applyFill="1" applyAlignment="1">
      <alignment vertical="center" wrapText="1"/>
    </xf>
    <xf numFmtId="0" fontId="11" fillId="2" borderId="0" xfId="6" applyFont="1" applyFill="1" applyAlignment="1">
      <alignment vertical="center"/>
    </xf>
    <xf numFmtId="0" fontId="43" fillId="0" borderId="0" xfId="7" applyFont="1"/>
    <xf numFmtId="0" fontId="18" fillId="0" borderId="0" xfId="7"/>
    <xf numFmtId="0" fontId="18" fillId="18" borderId="0" xfId="7" applyFill="1"/>
    <xf numFmtId="0" fontId="18" fillId="0" borderId="0" xfId="7" applyFill="1"/>
    <xf numFmtId="0" fontId="18" fillId="19" borderId="0" xfId="7" applyFill="1"/>
    <xf numFmtId="0" fontId="18" fillId="20" borderId="0" xfId="7" applyFill="1"/>
    <xf numFmtId="0" fontId="0" fillId="3" borderId="0" xfId="0" applyFill="1" applyBorder="1" applyAlignment="1" applyProtection="1">
      <alignment horizontal="center" vertical="center" wrapText="1"/>
      <protection hidden="1"/>
    </xf>
    <xf numFmtId="0" fontId="45" fillId="5" borderId="0" xfId="0" applyFont="1" applyFill="1" applyBorder="1" applyAlignment="1" applyProtection="1">
      <alignment horizontal="left" vertical="top" wrapText="1"/>
      <protection hidden="1"/>
    </xf>
    <xf numFmtId="0" fontId="45" fillId="4" borderId="0" xfId="0" applyFont="1" applyFill="1" applyBorder="1" applyAlignment="1" applyProtection="1">
      <alignment horizontal="left" vertical="top" wrapText="1"/>
      <protection hidden="1"/>
    </xf>
    <xf numFmtId="0" fontId="44" fillId="0" borderId="5" xfId="0" applyFont="1" applyBorder="1" applyAlignment="1" applyProtection="1">
      <alignment horizontal="left" vertical="top" wrapText="1"/>
      <protection hidden="1"/>
    </xf>
    <xf numFmtId="0" fontId="45" fillId="0" borderId="0" xfId="0" applyFont="1" applyBorder="1" applyAlignment="1" applyProtection="1">
      <alignment horizontal="left" vertical="top" wrapText="1"/>
      <protection locked="0"/>
    </xf>
    <xf numFmtId="0" fontId="45" fillId="3" borderId="0" xfId="0" applyFont="1" applyFill="1" applyBorder="1" applyAlignment="1" applyProtection="1">
      <alignment horizontal="left" vertical="top" wrapText="1"/>
      <protection hidden="1"/>
    </xf>
    <xf numFmtId="0" fontId="45" fillId="2" borderId="0" xfId="0" applyFont="1" applyFill="1" applyAlignment="1" applyProtection="1">
      <alignment horizontal="left" vertical="top"/>
      <protection hidden="1"/>
    </xf>
    <xf numFmtId="0" fontId="46" fillId="2" borderId="0" xfId="0" applyFont="1" applyFill="1" applyAlignment="1" applyProtection="1">
      <alignment horizontal="left" vertical="top"/>
      <protection hidden="1"/>
    </xf>
    <xf numFmtId="0" fontId="45" fillId="0" borderId="0" xfId="0" applyFont="1" applyAlignment="1" applyProtection="1">
      <alignment horizontal="left" vertical="top"/>
      <protection hidden="1"/>
    </xf>
    <xf numFmtId="0" fontId="45" fillId="0" borderId="0" xfId="0" applyFont="1" applyBorder="1" applyAlignment="1" applyProtection="1">
      <alignment horizontal="left" vertical="top" wrapText="1"/>
      <protection hidden="1"/>
    </xf>
    <xf numFmtId="0" fontId="45" fillId="0" borderId="0" xfId="0" applyFont="1" applyBorder="1" applyAlignment="1" applyProtection="1">
      <alignment horizontal="left" vertical="top"/>
      <protection locked="0"/>
    </xf>
    <xf numFmtId="0" fontId="45" fillId="0" borderId="6" xfId="0" applyFont="1" applyBorder="1" applyAlignment="1" applyProtection="1">
      <alignment horizontal="left" vertical="top"/>
      <protection locked="0"/>
    </xf>
    <xf numFmtId="0" fontId="0" fillId="0" borderId="7" xfId="0" applyBorder="1" applyAlignment="1" applyProtection="1">
      <alignment wrapText="1"/>
      <protection hidden="1"/>
    </xf>
    <xf numFmtId="0" fontId="45" fillId="0" borderId="3" xfId="0" applyFont="1" applyBorder="1" applyAlignment="1" applyProtection="1">
      <alignment horizontal="left" vertical="top"/>
      <protection locked="0"/>
    </xf>
    <xf numFmtId="0" fontId="0" fillId="0" borderId="8" xfId="0" applyBorder="1" applyAlignment="1" applyProtection="1">
      <alignment wrapText="1"/>
      <protection hidden="1"/>
    </xf>
    <xf numFmtId="0" fontId="0" fillId="0" borderId="9" xfId="0" applyBorder="1" applyAlignment="1" applyProtection="1">
      <alignment wrapText="1"/>
      <protection hidden="1"/>
    </xf>
    <xf numFmtId="0" fontId="45" fillId="0" borderId="4" xfId="0" applyFont="1" applyBorder="1" applyAlignment="1" applyProtection="1">
      <alignment horizontal="left" vertical="top"/>
      <protection locked="0"/>
    </xf>
    <xf numFmtId="0" fontId="45" fillId="0" borderId="3" xfId="0" applyFont="1" applyBorder="1" applyAlignment="1" applyProtection="1">
      <alignment horizontal="left" vertical="top" wrapText="1"/>
      <protection hidden="1"/>
    </xf>
    <xf numFmtId="0" fontId="0" fillId="2" borderId="0"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0" xfId="0" applyFill="1" applyBorder="1" applyAlignment="1" applyProtection="1">
      <alignment horizontal="center" vertical="center" wrapText="1"/>
      <protection hidden="1"/>
    </xf>
    <xf numFmtId="0" fontId="0" fillId="2" borderId="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1" fillId="2" borderId="77" xfId="0" applyFont="1" applyFill="1" applyBorder="1" applyAlignment="1" applyProtection="1">
      <alignment horizontal="center" vertical="center" wrapText="1"/>
      <protection hidden="1"/>
    </xf>
    <xf numFmtId="0" fontId="0" fillId="2" borderId="5" xfId="0" applyFill="1" applyBorder="1" applyAlignment="1" applyProtection="1">
      <alignment horizontal="center" vertical="center" wrapText="1"/>
      <protection hidden="1"/>
    </xf>
    <xf numFmtId="0" fontId="1" fillId="0" borderId="78" xfId="0" applyFont="1" applyBorder="1" applyAlignment="1" applyProtection="1">
      <alignment horizontal="center" vertical="center" wrapText="1"/>
      <protection hidden="1"/>
    </xf>
    <xf numFmtId="0" fontId="44" fillId="0" borderId="2" xfId="0" applyFont="1" applyBorder="1" applyAlignment="1" applyProtection="1">
      <alignment horizontal="left" vertical="top" wrapText="1"/>
      <protection hidden="1"/>
    </xf>
    <xf numFmtId="0" fontId="1" fillId="2" borderId="2" xfId="0" applyFont="1" applyFill="1" applyBorder="1" applyAlignment="1" applyProtection="1">
      <alignment horizontal="center" vertical="center" wrapText="1"/>
      <protection hidden="1"/>
    </xf>
    <xf numFmtId="0" fontId="1" fillId="2" borderId="78" xfId="0" applyFont="1" applyFill="1" applyBorder="1" applyAlignment="1" applyProtection="1">
      <alignment horizontal="center" vertical="center" wrapText="1"/>
      <protection hidden="1"/>
    </xf>
    <xf numFmtId="0" fontId="0" fillId="2" borderId="5" xfId="0" applyFill="1" applyBorder="1" applyProtection="1">
      <protection hidden="1"/>
    </xf>
    <xf numFmtId="14" fontId="0" fillId="2" borderId="13" xfId="0" applyNumberFormat="1" applyFill="1" applyBorder="1" applyAlignment="1" applyProtection="1">
      <alignment wrapText="1"/>
      <protection locked="0"/>
    </xf>
    <xf numFmtId="49" fontId="0" fillId="0" borderId="44" xfId="0" applyNumberFormat="1" applyFont="1" applyBorder="1" applyAlignment="1" applyProtection="1">
      <alignment vertical="center"/>
      <protection locked="0"/>
    </xf>
    <xf numFmtId="49" fontId="0" fillId="0" borderId="46" xfId="0" applyNumberFormat="1" applyFont="1" applyBorder="1" applyAlignment="1" applyProtection="1">
      <alignment vertical="center"/>
      <protection locked="0"/>
    </xf>
    <xf numFmtId="0" fontId="0" fillId="0" borderId="0" xfId="0" applyFill="1" applyBorder="1"/>
    <xf numFmtId="0" fontId="0" fillId="0" borderId="0" xfId="0" quotePrefix="1" applyBorder="1"/>
    <xf numFmtId="0" fontId="0" fillId="0" borderId="41"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42" xfId="0" applyNumberFormat="1" applyFont="1" applyBorder="1" applyAlignment="1">
      <alignment horizontal="center" vertical="center"/>
    </xf>
    <xf numFmtId="49" fontId="12" fillId="0" borderId="7"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49" fontId="12" fillId="0" borderId="48" xfId="0" applyNumberFormat="1" applyFont="1" applyBorder="1" applyAlignment="1">
      <alignment horizontal="center" vertical="center"/>
    </xf>
    <xf numFmtId="0" fontId="12" fillId="0" borderId="49" xfId="0" applyNumberFormat="1" applyFont="1" applyBorder="1" applyAlignment="1">
      <alignment horizontal="center" vertical="center"/>
    </xf>
    <xf numFmtId="0" fontId="20" fillId="12" borderId="2" xfId="2" applyFont="1" applyFill="1" applyBorder="1" applyAlignment="1">
      <alignment horizontal="center" vertical="center" wrapText="1"/>
    </xf>
    <xf numFmtId="0" fontId="20" fillId="12" borderId="3" xfId="2" applyFont="1" applyFill="1" applyBorder="1" applyAlignment="1">
      <alignment horizontal="center" vertical="center" wrapText="1"/>
    </xf>
    <xf numFmtId="0" fontId="20" fillId="12" borderId="4" xfId="2" applyFont="1" applyFill="1" applyBorder="1" applyAlignment="1">
      <alignment horizontal="center" vertical="center" wrapText="1"/>
    </xf>
    <xf numFmtId="0" fontId="20" fillId="12" borderId="5" xfId="2" applyFont="1" applyFill="1" applyBorder="1" applyAlignment="1">
      <alignment horizontal="center" vertical="center" wrapText="1"/>
    </xf>
    <xf numFmtId="0" fontId="20" fillId="12" borderId="0" xfId="2" applyFont="1" applyFill="1" applyBorder="1" applyAlignment="1">
      <alignment horizontal="center" vertical="center" wrapText="1"/>
    </xf>
    <xf numFmtId="0" fontId="20" fillId="12" borderId="6" xfId="2" applyFont="1" applyFill="1" applyBorder="1" applyAlignment="1">
      <alignment horizontal="center" vertical="center" wrapText="1"/>
    </xf>
    <xf numFmtId="0" fontId="20" fillId="12" borderId="7" xfId="2" applyFont="1" applyFill="1" applyBorder="1" applyAlignment="1">
      <alignment horizontal="center" vertical="center" wrapText="1"/>
    </xf>
    <xf numFmtId="0" fontId="20" fillId="12" borderId="8" xfId="2" applyFont="1" applyFill="1" applyBorder="1" applyAlignment="1">
      <alignment horizontal="center" vertical="center" wrapText="1"/>
    </xf>
    <xf numFmtId="0" fontId="20" fillId="12" borderId="9" xfId="2" applyFont="1" applyFill="1" applyBorder="1" applyAlignment="1">
      <alignment horizontal="center" vertical="center" wrapText="1"/>
    </xf>
    <xf numFmtId="0" fontId="21" fillId="12" borderId="52" xfId="2" applyFont="1" applyFill="1" applyBorder="1" applyAlignment="1">
      <alignment horizontal="center" vertical="center" shrinkToFit="1"/>
    </xf>
    <xf numFmtId="0" fontId="21" fillId="12" borderId="53" xfId="2" applyFont="1" applyFill="1" applyBorder="1" applyAlignment="1">
      <alignment horizontal="center" vertical="center" shrinkToFit="1"/>
    </xf>
    <xf numFmtId="0" fontId="21" fillId="12" borderId="51" xfId="2" applyFont="1" applyFill="1" applyBorder="1" applyAlignment="1">
      <alignment horizontal="center" vertical="center" shrinkToFit="1"/>
    </xf>
    <xf numFmtId="0" fontId="22" fillId="12" borderId="52" xfId="2" applyFont="1" applyFill="1" applyBorder="1" applyAlignment="1">
      <alignment horizontal="center" vertical="center" wrapText="1"/>
    </xf>
    <xf numFmtId="0" fontId="22" fillId="12" borderId="53" xfId="2" applyFont="1" applyFill="1" applyBorder="1" applyAlignment="1">
      <alignment horizontal="center" vertical="center" wrapText="1"/>
    </xf>
    <xf numFmtId="0" fontId="24" fillId="12" borderId="54" xfId="2" applyFont="1" applyFill="1" applyBorder="1" applyAlignment="1">
      <alignment horizontal="center" vertical="center" wrapText="1"/>
    </xf>
    <xf numFmtId="0" fontId="24" fillId="12" borderId="50" xfId="2" applyFont="1" applyFill="1" applyBorder="1" applyAlignment="1">
      <alignment horizontal="center" vertical="center" wrapText="1"/>
    </xf>
    <xf numFmtId="0" fontId="22" fillId="0" borderId="53" xfId="2" applyFont="1" applyBorder="1" applyAlignment="1">
      <alignment horizontal="center" vertical="center" textRotation="90"/>
    </xf>
    <xf numFmtId="0" fontId="22" fillId="0" borderId="51" xfId="2" applyFont="1" applyBorder="1" applyAlignment="1">
      <alignment horizontal="center" vertical="center" textRotation="90"/>
    </xf>
    <xf numFmtId="0" fontId="25" fillId="0" borderId="5" xfId="2" applyFont="1" applyBorder="1" applyAlignment="1">
      <alignment vertical="center" wrapText="1"/>
    </xf>
    <xf numFmtId="0" fontId="25" fillId="0" borderId="19" xfId="2" applyFont="1" applyBorder="1" applyAlignment="1">
      <alignment vertical="center" wrapText="1"/>
    </xf>
    <xf numFmtId="0" fontId="25" fillId="0" borderId="7" xfId="2" applyFont="1" applyBorder="1" applyAlignment="1">
      <alignment vertical="center" wrapText="1"/>
    </xf>
    <xf numFmtId="0" fontId="25" fillId="0" borderId="56" xfId="2" applyFont="1" applyBorder="1" applyAlignment="1">
      <alignment vertical="center" wrapText="1"/>
    </xf>
    <xf numFmtId="0" fontId="24" fillId="0" borderId="55" xfId="2" applyFont="1" applyFill="1" applyBorder="1" applyAlignment="1">
      <alignment horizontal="center" vertical="center" shrinkToFit="1"/>
    </xf>
    <xf numFmtId="0" fontId="24" fillId="0" borderId="57" xfId="2" applyFont="1" applyFill="1" applyBorder="1" applyAlignment="1">
      <alignment horizontal="center" vertical="center" shrinkToFit="1"/>
    </xf>
    <xf numFmtId="0" fontId="25" fillId="0" borderId="2" xfId="2" applyFont="1" applyFill="1" applyBorder="1" applyAlignment="1">
      <alignment vertical="center" wrapText="1"/>
    </xf>
    <xf numFmtId="0" fontId="25" fillId="0" borderId="18" xfId="2" applyFont="1" applyFill="1" applyBorder="1" applyAlignment="1">
      <alignment vertical="center" wrapText="1"/>
    </xf>
    <xf numFmtId="0" fontId="25" fillId="0" borderId="5" xfId="2" applyFont="1" applyFill="1" applyBorder="1" applyAlignment="1">
      <alignment vertical="center" wrapText="1"/>
    </xf>
    <xf numFmtId="0" fontId="25" fillId="0" borderId="19" xfId="2" applyFont="1" applyFill="1" applyBorder="1" applyAlignment="1">
      <alignment vertical="center" wrapText="1"/>
    </xf>
    <xf numFmtId="0" fontId="25" fillId="0" borderId="7" xfId="2" applyFont="1" applyFill="1" applyBorder="1" applyAlignment="1">
      <alignment vertical="center" wrapText="1"/>
    </xf>
    <xf numFmtId="0" fontId="25" fillId="0" borderId="56" xfId="2" applyFont="1" applyFill="1" applyBorder="1" applyAlignment="1">
      <alignment vertical="center" wrapText="1"/>
    </xf>
    <xf numFmtId="0" fontId="24" fillId="0" borderId="60" xfId="2" applyFont="1" applyFill="1" applyBorder="1" applyAlignment="1">
      <alignment horizontal="center" vertical="center" shrinkToFit="1"/>
    </xf>
    <xf numFmtId="0" fontId="29" fillId="0" borderId="10" xfId="2" applyFont="1" applyBorder="1" applyAlignment="1">
      <alignment horizontal="center" vertical="center" wrapText="1"/>
    </xf>
    <xf numFmtId="0" fontId="29" fillId="0" borderId="11" xfId="2" applyFont="1" applyBorder="1" applyAlignment="1">
      <alignment horizontal="center" vertical="center" wrapText="1"/>
    </xf>
    <xf numFmtId="0" fontId="30" fillId="0" borderId="11" xfId="2" applyFont="1" applyBorder="1" applyAlignment="1">
      <alignment horizontal="center" vertical="center" wrapText="1"/>
    </xf>
    <xf numFmtId="0" fontId="30" fillId="0" borderId="12" xfId="2" applyFont="1" applyBorder="1" applyAlignment="1">
      <alignment horizontal="center" vertical="center" wrapText="1"/>
    </xf>
    <xf numFmtId="0" fontId="22" fillId="0" borderId="52" xfId="2" applyFont="1" applyBorder="1" applyAlignment="1">
      <alignment horizontal="center" vertical="center" textRotation="90"/>
    </xf>
    <xf numFmtId="0" fontId="25" fillId="0" borderId="2" xfId="2" applyFont="1" applyBorder="1" applyAlignment="1">
      <alignment vertical="center" wrapText="1"/>
    </xf>
    <xf numFmtId="0" fontId="25" fillId="0" borderId="18" xfId="2" applyFont="1" applyBorder="1" applyAlignment="1">
      <alignment vertical="center" wrapText="1"/>
    </xf>
    <xf numFmtId="0" fontId="25" fillId="0" borderId="2" xfId="2" applyFont="1" applyBorder="1" applyAlignment="1" applyProtection="1">
      <alignment horizontal="left" vertical="center" wrapText="1"/>
      <protection locked="0"/>
    </xf>
    <xf numFmtId="0" fontId="25" fillId="0" borderId="18" xfId="2" applyFont="1" applyBorder="1" applyAlignment="1" applyProtection="1">
      <alignment horizontal="left" vertical="center" wrapText="1"/>
      <protection locked="0"/>
    </xf>
    <xf numFmtId="0" fontId="25" fillId="0" borderId="5" xfId="2" applyFont="1" applyBorder="1" applyAlignment="1" applyProtection="1">
      <alignment horizontal="left" vertical="center" wrapText="1"/>
      <protection locked="0"/>
    </xf>
    <xf numFmtId="0" fontId="25" fillId="0" borderId="19" xfId="2" applyFont="1" applyBorder="1" applyAlignment="1" applyProtection="1">
      <alignment horizontal="left" vertical="center" wrapText="1"/>
      <protection locked="0"/>
    </xf>
    <xf numFmtId="0" fontId="25" fillId="0" borderId="7" xfId="2" applyFont="1" applyBorder="1" applyAlignment="1" applyProtection="1">
      <alignment horizontal="left" vertical="center" wrapText="1"/>
      <protection locked="0"/>
    </xf>
    <xf numFmtId="0" fontId="25" fillId="0" borderId="56" xfId="2" applyFont="1" applyBorder="1" applyAlignment="1" applyProtection="1">
      <alignment horizontal="left" vertical="center" wrapText="1"/>
      <protection locked="0"/>
    </xf>
    <xf numFmtId="0" fontId="26" fillId="0" borderId="2" xfId="2" applyFont="1" applyBorder="1" applyAlignment="1">
      <alignment vertical="center" wrapText="1"/>
    </xf>
    <xf numFmtId="0" fontId="26" fillId="0" borderId="18" xfId="2" applyFont="1" applyBorder="1" applyAlignment="1">
      <alignment vertical="center" wrapText="1"/>
    </xf>
    <xf numFmtId="0" fontId="26" fillId="0" borderId="5" xfId="2" applyFont="1" applyBorder="1" applyAlignment="1">
      <alignment vertical="center" wrapText="1"/>
    </xf>
    <xf numFmtId="0" fontId="26" fillId="0" borderId="19" xfId="2" applyFont="1" applyBorder="1" applyAlignment="1">
      <alignment vertical="center" wrapText="1"/>
    </xf>
    <xf numFmtId="0" fontId="26" fillId="0" borderId="7" xfId="2" applyFont="1" applyBorder="1" applyAlignment="1">
      <alignment vertical="center" wrapText="1"/>
    </xf>
    <xf numFmtId="0" fontId="26" fillId="0" borderId="56" xfId="2" applyFont="1" applyBorder="1" applyAlignment="1">
      <alignment vertical="center" wrapText="1"/>
    </xf>
    <xf numFmtId="0" fontId="12" fillId="0" borderId="61" xfId="0" applyNumberFormat="1" applyFont="1" applyBorder="1" applyAlignment="1">
      <alignment horizontal="center" vertical="center"/>
    </xf>
    <xf numFmtId="0" fontId="31" fillId="13" borderId="2" xfId="4" applyNumberFormat="1" applyFont="1" applyFill="1" applyBorder="1" applyAlignment="1">
      <alignment horizontal="center" vertical="top"/>
    </xf>
    <xf numFmtId="0" fontId="31" fillId="13" borderId="18" xfId="4" applyNumberFormat="1" applyFont="1" applyFill="1" applyBorder="1" applyAlignment="1">
      <alignment horizontal="center" vertical="top"/>
    </xf>
    <xf numFmtId="0" fontId="25" fillId="0" borderId="62" xfId="4" applyNumberFormat="1" applyFont="1" applyBorder="1" applyAlignment="1">
      <alignment horizontal="center" vertical="center" wrapText="1"/>
    </xf>
    <xf numFmtId="0" fontId="25" fillId="0" borderId="59" xfId="4" applyNumberFormat="1" applyFont="1" applyBorder="1" applyAlignment="1">
      <alignment horizontal="center" vertical="center" wrapText="1"/>
    </xf>
    <xf numFmtId="0" fontId="25" fillId="0" borderId="64" xfId="4" applyNumberFormat="1" applyFont="1" applyBorder="1" applyAlignment="1">
      <alignment horizontal="center" vertical="center" wrapText="1"/>
    </xf>
    <xf numFmtId="0" fontId="25" fillId="0" borderId="14" xfId="4" applyNumberFormat="1" applyFont="1" applyBorder="1" applyAlignment="1">
      <alignment horizontal="center" vertical="center" wrapText="1"/>
    </xf>
    <xf numFmtId="0" fontId="25" fillId="0" borderId="66" xfId="4" applyNumberFormat="1" applyFont="1" applyBorder="1" applyAlignment="1">
      <alignment horizontal="center" vertical="center" wrapText="1"/>
    </xf>
    <xf numFmtId="0" fontId="25" fillId="0" borderId="13" xfId="4" applyNumberFormat="1" applyFont="1" applyBorder="1" applyAlignment="1">
      <alignment horizontal="center" vertical="center" wrapText="1"/>
    </xf>
    <xf numFmtId="0" fontId="25" fillId="0" borderId="68" xfId="4" applyNumberFormat="1" applyFont="1" applyBorder="1" applyAlignment="1">
      <alignment horizontal="center" vertical="center" wrapText="1"/>
    </xf>
    <xf numFmtId="0" fontId="25" fillId="0" borderId="15" xfId="4" applyNumberFormat="1" applyFont="1" applyBorder="1" applyAlignment="1">
      <alignment horizontal="center" vertical="center" wrapText="1"/>
    </xf>
    <xf numFmtId="0" fontId="25" fillId="0" borderId="70" xfId="4" applyNumberFormat="1" applyFont="1" applyBorder="1" applyAlignment="1">
      <alignment horizontal="center" vertical="center" wrapText="1"/>
    </xf>
    <xf numFmtId="0" fontId="25" fillId="0" borderId="58" xfId="4" applyNumberFormat="1" applyFont="1" applyBorder="1" applyAlignment="1">
      <alignment horizontal="center" vertical="center" wrapText="1"/>
    </xf>
    <xf numFmtId="0" fontId="25" fillId="0" borderId="72" xfId="4" applyNumberFormat="1" applyFont="1" applyBorder="1" applyAlignment="1">
      <alignment horizontal="center" vertical="center" wrapText="1"/>
    </xf>
    <xf numFmtId="0" fontId="25" fillId="0" borderId="55" xfId="4" applyNumberFormat="1" applyFont="1" applyBorder="1" applyAlignment="1">
      <alignment horizontal="center" vertical="center" wrapText="1"/>
    </xf>
    <xf numFmtId="0" fontId="1" fillId="0" borderId="0" xfId="0" applyNumberFormat="1" applyFont="1" applyBorder="1" applyAlignment="1">
      <alignment horizontal="center" vertical="center"/>
    </xf>
    <xf numFmtId="0" fontId="37" fillId="2" borderId="0" xfId="0" applyFont="1" applyFill="1" applyBorder="1" applyAlignment="1">
      <alignment horizontal="center" vertical="center" wrapText="1"/>
    </xf>
    <xf numFmtId="0" fontId="37" fillId="2" borderId="0" xfId="0" applyFont="1" applyFill="1" applyBorder="1" applyAlignment="1">
      <alignment horizontal="center" vertical="center"/>
    </xf>
    <xf numFmtId="0" fontId="41" fillId="2" borderId="0" xfId="0" applyFont="1" applyFill="1" applyBorder="1" applyAlignment="1" applyProtection="1">
      <alignment horizontal="left" vertical="center"/>
      <protection locked="0"/>
    </xf>
    <xf numFmtId="49" fontId="12" fillId="2" borderId="8" xfId="0" applyNumberFormat="1" applyFont="1" applyFill="1" applyBorder="1" applyAlignment="1">
      <alignment horizontal="center" vertical="center"/>
    </xf>
    <xf numFmtId="0" fontId="12" fillId="2" borderId="9" xfId="0" applyFont="1" applyFill="1" applyBorder="1" applyAlignment="1">
      <alignment horizontal="center" vertical="center"/>
    </xf>
    <xf numFmtId="49" fontId="12" fillId="0" borderId="7" xfId="0" applyNumberFormat="1" applyFont="1" applyBorder="1" applyAlignment="1">
      <alignment horizontal="center" vertical="center"/>
    </xf>
    <xf numFmtId="0" fontId="12" fillId="0" borderId="9" xfId="0" applyNumberFormat="1" applyFont="1" applyBorder="1" applyAlignment="1">
      <alignment horizontal="center" vertical="center"/>
    </xf>
    <xf numFmtId="0" fontId="42" fillId="17" borderId="52" xfId="6" applyFont="1" applyFill="1" applyBorder="1" applyAlignment="1">
      <alignment horizontal="center" vertical="center" textRotation="90"/>
    </xf>
    <xf numFmtId="0" fontId="42" fillId="17" borderId="53" xfId="6" applyFont="1" applyFill="1" applyBorder="1" applyAlignment="1">
      <alignment horizontal="center" vertical="center" textRotation="90"/>
    </xf>
    <xf numFmtId="0" fontId="42" fillId="17" borderId="51" xfId="6" applyFont="1" applyFill="1" applyBorder="1" applyAlignment="1">
      <alignment horizontal="center" vertical="center" textRotation="90"/>
    </xf>
    <xf numFmtId="0" fontId="11" fillId="2" borderId="75" xfId="6" applyFont="1" applyFill="1" applyBorder="1" applyAlignment="1">
      <alignment vertical="center" wrapText="1"/>
    </xf>
    <xf numFmtId="0" fontId="11" fillId="2" borderId="76" xfId="6" applyFont="1" applyFill="1" applyBorder="1" applyAlignment="1">
      <alignment vertical="center" wrapText="1"/>
    </xf>
    <xf numFmtId="0" fontId="11" fillId="2" borderId="73" xfId="6" applyFont="1" applyFill="1" applyBorder="1" applyAlignment="1">
      <alignment vertical="center" wrapText="1"/>
    </xf>
    <xf numFmtId="0" fontId="11" fillId="2" borderId="74" xfId="6" applyFont="1" applyFill="1" applyBorder="1" applyAlignment="1">
      <alignment vertical="center" wrapText="1"/>
    </xf>
    <xf numFmtId="0" fontId="0" fillId="2" borderId="75" xfId="6" applyFont="1" applyFill="1" applyBorder="1" applyAlignment="1">
      <alignment vertical="center" wrapText="1"/>
    </xf>
    <xf numFmtId="0" fontId="0" fillId="2" borderId="0" xfId="6" applyFont="1" applyFill="1" applyBorder="1" applyAlignment="1">
      <alignment vertical="center" wrapText="1"/>
    </xf>
    <xf numFmtId="0" fontId="11" fillId="2" borderId="0" xfId="6" applyFont="1" applyFill="1" applyBorder="1" applyAlignment="1">
      <alignment vertical="center" wrapText="1"/>
    </xf>
    <xf numFmtId="0" fontId="11" fillId="2" borderId="6" xfId="6" applyFont="1" applyFill="1" applyBorder="1" applyAlignment="1">
      <alignment vertical="center" wrapText="1"/>
    </xf>
    <xf numFmtId="0" fontId="36" fillId="0" borderId="0" xfId="2" applyFont="1" applyBorder="1" applyAlignment="1">
      <alignment horizontal="left" vertical="center" wrapText="1"/>
    </xf>
    <xf numFmtId="0" fontId="5" fillId="2" borderId="2" xfId="0"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protection hidden="1"/>
    </xf>
    <xf numFmtId="0" fontId="5" fillId="2" borderId="5"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5" fillId="2" borderId="7"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protection hidden="1"/>
    </xf>
    <xf numFmtId="0" fontId="0" fillId="2" borderId="3" xfId="0" applyFill="1" applyBorder="1" applyAlignment="1" applyProtection="1">
      <alignment horizontal="right"/>
      <protection hidden="1"/>
    </xf>
    <xf numFmtId="0" fontId="0" fillId="2" borderId="18" xfId="0" applyFill="1" applyBorder="1" applyAlignment="1" applyProtection="1">
      <alignment horizontal="right"/>
      <protection hidden="1"/>
    </xf>
    <xf numFmtId="0" fontId="0" fillId="2" borderId="0" xfId="0" applyFill="1" applyBorder="1" applyAlignment="1" applyProtection="1">
      <alignment horizontal="right"/>
      <protection hidden="1"/>
    </xf>
    <xf numFmtId="0" fontId="0" fillId="2" borderId="19" xfId="0" applyFill="1" applyBorder="1" applyAlignment="1" applyProtection="1">
      <alignment horizontal="right"/>
      <protection hidden="1"/>
    </xf>
    <xf numFmtId="0" fontId="0" fillId="0" borderId="0" xfId="0" applyBorder="1" applyAlignment="1" applyProtection="1">
      <alignment horizontal="right"/>
      <protection hidden="1"/>
    </xf>
    <xf numFmtId="0" fontId="0" fillId="0" borderId="19" xfId="0" applyBorder="1" applyAlignment="1" applyProtection="1">
      <alignment horizontal="right"/>
      <protection hidden="1"/>
    </xf>
    <xf numFmtId="0" fontId="2" fillId="2" borderId="3"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2" borderId="15"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0" fillId="2" borderId="16"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6"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47" fillId="6" borderId="37" xfId="0" applyFont="1" applyFill="1" applyBorder="1" applyAlignment="1" applyProtection="1">
      <alignment horizontal="center" vertical="center" wrapText="1"/>
      <protection hidden="1"/>
    </xf>
    <xf numFmtId="0" fontId="47" fillId="6" borderId="38" xfId="0" applyFont="1" applyFill="1" applyBorder="1" applyAlignment="1" applyProtection="1">
      <alignment horizontal="center" vertical="center" wrapText="1"/>
      <protection hidden="1"/>
    </xf>
    <xf numFmtId="0" fontId="47" fillId="6" borderId="39" xfId="0" applyFont="1" applyFill="1" applyBorder="1" applyAlignment="1" applyProtection="1">
      <alignment horizontal="center" vertical="center" wrapText="1"/>
      <protection hidden="1"/>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1" fillId="2" borderId="10"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 fillId="2" borderId="0" xfId="0" applyFont="1" applyFill="1" applyBorder="1" applyAlignment="1" applyProtection="1">
      <alignment horizontal="right"/>
      <protection hidden="1"/>
    </xf>
  </cellXfs>
  <cellStyles count="8">
    <cellStyle name="Link" xfId="1" builtinId="8"/>
    <cellStyle name="Neutral 3" xfId="5" xr:uid="{00000000-0005-0000-0000-000001000000}"/>
    <cellStyle name="Standard" xfId="0" builtinId="0" customBuiltin="1"/>
    <cellStyle name="Standard 2" xfId="6" xr:uid="{00000000-0005-0000-0000-000003000000}"/>
    <cellStyle name="Standard 5" xfId="4" xr:uid="{00000000-0005-0000-0000-000004000000}"/>
    <cellStyle name="Standard 6" xfId="2" xr:uid="{00000000-0005-0000-0000-000005000000}"/>
    <cellStyle name="Standard_Mappe1" xfId="7" xr:uid="{00000000-0005-0000-0000-000006000000}"/>
    <cellStyle name="Währung 2" xfId="3" xr:uid="{00000000-0005-0000-0000-000007000000}"/>
  </cellStyles>
  <dxfs count="41">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ont>
        <color theme="0"/>
      </font>
    </dxf>
    <dxf>
      <font>
        <color theme="0"/>
      </font>
    </dxf>
    <dxf>
      <font>
        <color theme="0"/>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colors>
    <mruColors>
      <color rgb="FFD7E4BC"/>
      <color rgb="FFD8E480"/>
      <color rgb="FFEEECE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15</xdr:row>
      <xdr:rowOff>47625</xdr:rowOff>
    </xdr:from>
    <xdr:to>
      <xdr:col>8</xdr:col>
      <xdr:colOff>494676</xdr:colOff>
      <xdr:row>31</xdr:row>
      <xdr:rowOff>28254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19125" y="2352675"/>
          <a:ext cx="4990476" cy="25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1453244</xdr:colOff>
      <xdr:row>6</xdr:row>
      <xdr:rowOff>625922</xdr:rowOff>
    </xdr:from>
    <xdr:to>
      <xdr:col>5</xdr:col>
      <xdr:colOff>332015</xdr:colOff>
      <xdr:row>6</xdr:row>
      <xdr:rowOff>903507</xdr:rowOff>
    </xdr:to>
    <xdr:sp macro="" textlink="">
      <xdr:nvSpPr>
        <xdr:cNvPr id="2" name="Nach unten gekrümmter Pfeil 1">
          <a:extLst>
            <a:ext uri="{FF2B5EF4-FFF2-40B4-BE49-F238E27FC236}">
              <a16:creationId xmlns:a16="http://schemas.microsoft.com/office/drawing/2014/main" id="{00000000-0008-0000-0300-000002000000}"/>
            </a:ext>
          </a:extLst>
        </xdr:cNvPr>
        <xdr:cNvSpPr/>
      </xdr:nvSpPr>
      <xdr:spPr>
        <a:xfrm rot="10800000">
          <a:off x="6034769" y="2045147"/>
          <a:ext cx="640896"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4</xdr:col>
      <xdr:colOff>1455966</xdr:colOff>
      <xdr:row>6</xdr:row>
      <xdr:rowOff>23137</xdr:rowOff>
    </xdr:from>
    <xdr:to>
      <xdr:col>5</xdr:col>
      <xdr:colOff>334737</xdr:colOff>
      <xdr:row>6</xdr:row>
      <xdr:rowOff>300723</xdr:rowOff>
    </xdr:to>
    <xdr:sp macro="" textlink="">
      <xdr:nvSpPr>
        <xdr:cNvPr id="3" name="Nach unten gekrümmter Pfeil 2">
          <a:extLst>
            <a:ext uri="{FF2B5EF4-FFF2-40B4-BE49-F238E27FC236}">
              <a16:creationId xmlns:a16="http://schemas.microsoft.com/office/drawing/2014/main" id="{00000000-0008-0000-0300-000003000000}"/>
            </a:ext>
          </a:extLst>
        </xdr:cNvPr>
        <xdr:cNvSpPr/>
      </xdr:nvSpPr>
      <xdr:spPr>
        <a:xfrm>
          <a:off x="6037491" y="1442362"/>
          <a:ext cx="640896"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5</xdr:col>
      <xdr:colOff>1442341</xdr:colOff>
      <xdr:row>6</xdr:row>
      <xdr:rowOff>628645</xdr:rowOff>
    </xdr:from>
    <xdr:to>
      <xdr:col>6</xdr:col>
      <xdr:colOff>321113</xdr:colOff>
      <xdr:row>6</xdr:row>
      <xdr:rowOff>906230</xdr:rowOff>
    </xdr:to>
    <xdr:sp macro="" textlink="">
      <xdr:nvSpPr>
        <xdr:cNvPr id="4" name="Nach unten gekrümmter Pfeil 3">
          <a:extLst>
            <a:ext uri="{FF2B5EF4-FFF2-40B4-BE49-F238E27FC236}">
              <a16:creationId xmlns:a16="http://schemas.microsoft.com/office/drawing/2014/main" id="{00000000-0008-0000-0300-000004000000}"/>
            </a:ext>
          </a:extLst>
        </xdr:cNvPr>
        <xdr:cNvSpPr/>
      </xdr:nvSpPr>
      <xdr:spPr>
        <a:xfrm rot="10800000">
          <a:off x="7785991" y="2047870"/>
          <a:ext cx="640897"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5</xdr:col>
      <xdr:colOff>1445063</xdr:colOff>
      <xdr:row>6</xdr:row>
      <xdr:rowOff>25860</xdr:rowOff>
    </xdr:from>
    <xdr:to>
      <xdr:col>6</xdr:col>
      <xdr:colOff>323835</xdr:colOff>
      <xdr:row>6</xdr:row>
      <xdr:rowOff>303446</xdr:rowOff>
    </xdr:to>
    <xdr:sp macro="" textlink="">
      <xdr:nvSpPr>
        <xdr:cNvPr id="5" name="Nach unten gekrümmter Pfeil 4">
          <a:extLst>
            <a:ext uri="{FF2B5EF4-FFF2-40B4-BE49-F238E27FC236}">
              <a16:creationId xmlns:a16="http://schemas.microsoft.com/office/drawing/2014/main" id="{00000000-0008-0000-0300-000005000000}"/>
            </a:ext>
          </a:extLst>
        </xdr:cNvPr>
        <xdr:cNvSpPr/>
      </xdr:nvSpPr>
      <xdr:spPr>
        <a:xfrm>
          <a:off x="7788713" y="1445085"/>
          <a:ext cx="640897"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6</xdr:col>
      <xdr:colOff>1446405</xdr:colOff>
      <xdr:row>6</xdr:row>
      <xdr:rowOff>628645</xdr:rowOff>
    </xdr:from>
    <xdr:to>
      <xdr:col>7</xdr:col>
      <xdr:colOff>334701</xdr:colOff>
      <xdr:row>6</xdr:row>
      <xdr:rowOff>906230</xdr:rowOff>
    </xdr:to>
    <xdr:sp macro="" textlink="">
      <xdr:nvSpPr>
        <xdr:cNvPr id="6" name="Nach unten gekrümmter Pfeil 5">
          <a:extLst>
            <a:ext uri="{FF2B5EF4-FFF2-40B4-BE49-F238E27FC236}">
              <a16:creationId xmlns:a16="http://schemas.microsoft.com/office/drawing/2014/main" id="{00000000-0008-0000-0300-000006000000}"/>
            </a:ext>
          </a:extLst>
        </xdr:cNvPr>
        <xdr:cNvSpPr/>
      </xdr:nvSpPr>
      <xdr:spPr>
        <a:xfrm rot="10800000">
          <a:off x="9552180" y="2047870"/>
          <a:ext cx="650421"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6</xdr:col>
      <xdr:colOff>1458652</xdr:colOff>
      <xdr:row>6</xdr:row>
      <xdr:rowOff>25860</xdr:rowOff>
    </xdr:from>
    <xdr:to>
      <xdr:col>7</xdr:col>
      <xdr:colOff>337423</xdr:colOff>
      <xdr:row>6</xdr:row>
      <xdr:rowOff>303446</xdr:rowOff>
    </xdr:to>
    <xdr:sp macro="" textlink="">
      <xdr:nvSpPr>
        <xdr:cNvPr id="7" name="Nach unten gekrümmter Pfeil 6">
          <a:extLst>
            <a:ext uri="{FF2B5EF4-FFF2-40B4-BE49-F238E27FC236}">
              <a16:creationId xmlns:a16="http://schemas.microsoft.com/office/drawing/2014/main" id="{00000000-0008-0000-0300-000007000000}"/>
            </a:ext>
          </a:extLst>
        </xdr:cNvPr>
        <xdr:cNvSpPr/>
      </xdr:nvSpPr>
      <xdr:spPr>
        <a:xfrm>
          <a:off x="9564427" y="1445085"/>
          <a:ext cx="640896"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7</xdr:col>
      <xdr:colOff>1445027</xdr:colOff>
      <xdr:row>6</xdr:row>
      <xdr:rowOff>631368</xdr:rowOff>
    </xdr:from>
    <xdr:to>
      <xdr:col>8</xdr:col>
      <xdr:colOff>323799</xdr:colOff>
      <xdr:row>6</xdr:row>
      <xdr:rowOff>908953</xdr:rowOff>
    </xdr:to>
    <xdr:sp macro="" textlink="">
      <xdr:nvSpPr>
        <xdr:cNvPr id="8" name="Nach unten gekrümmter Pfeil 7">
          <a:extLst>
            <a:ext uri="{FF2B5EF4-FFF2-40B4-BE49-F238E27FC236}">
              <a16:creationId xmlns:a16="http://schemas.microsoft.com/office/drawing/2014/main" id="{00000000-0008-0000-0300-000008000000}"/>
            </a:ext>
          </a:extLst>
        </xdr:cNvPr>
        <xdr:cNvSpPr/>
      </xdr:nvSpPr>
      <xdr:spPr>
        <a:xfrm rot="10800000">
          <a:off x="11312927" y="2050593"/>
          <a:ext cx="640897"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7</xdr:col>
      <xdr:colOff>1447749</xdr:colOff>
      <xdr:row>6</xdr:row>
      <xdr:rowOff>28583</xdr:rowOff>
    </xdr:from>
    <xdr:to>
      <xdr:col>8</xdr:col>
      <xdr:colOff>316996</xdr:colOff>
      <xdr:row>6</xdr:row>
      <xdr:rowOff>306169</xdr:rowOff>
    </xdr:to>
    <xdr:sp macro="" textlink="">
      <xdr:nvSpPr>
        <xdr:cNvPr id="9" name="Nach unten gekrümmter Pfeil 8">
          <a:extLst>
            <a:ext uri="{FF2B5EF4-FFF2-40B4-BE49-F238E27FC236}">
              <a16:creationId xmlns:a16="http://schemas.microsoft.com/office/drawing/2014/main" id="{00000000-0008-0000-0300-000009000000}"/>
            </a:ext>
          </a:extLst>
        </xdr:cNvPr>
        <xdr:cNvSpPr/>
      </xdr:nvSpPr>
      <xdr:spPr>
        <a:xfrm>
          <a:off x="11315649" y="1447808"/>
          <a:ext cx="631372"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8</xdr:col>
      <xdr:colOff>1446368</xdr:colOff>
      <xdr:row>6</xdr:row>
      <xdr:rowOff>615038</xdr:rowOff>
    </xdr:from>
    <xdr:to>
      <xdr:col>9</xdr:col>
      <xdr:colOff>334664</xdr:colOff>
      <xdr:row>6</xdr:row>
      <xdr:rowOff>892623</xdr:rowOff>
    </xdr:to>
    <xdr:sp macro="" textlink="">
      <xdr:nvSpPr>
        <xdr:cNvPr id="10" name="Nach unten gekrümmter Pfeil 9">
          <a:extLst>
            <a:ext uri="{FF2B5EF4-FFF2-40B4-BE49-F238E27FC236}">
              <a16:creationId xmlns:a16="http://schemas.microsoft.com/office/drawing/2014/main" id="{00000000-0008-0000-0300-00000A000000}"/>
            </a:ext>
          </a:extLst>
        </xdr:cNvPr>
        <xdr:cNvSpPr/>
      </xdr:nvSpPr>
      <xdr:spPr>
        <a:xfrm rot="10800000">
          <a:off x="13076393" y="2034263"/>
          <a:ext cx="650421"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8</xdr:col>
      <xdr:colOff>1458615</xdr:colOff>
      <xdr:row>6</xdr:row>
      <xdr:rowOff>12253</xdr:rowOff>
    </xdr:from>
    <xdr:to>
      <xdr:col>9</xdr:col>
      <xdr:colOff>337386</xdr:colOff>
      <xdr:row>6</xdr:row>
      <xdr:rowOff>289839</xdr:rowOff>
    </xdr:to>
    <xdr:sp macro="" textlink="">
      <xdr:nvSpPr>
        <xdr:cNvPr id="11" name="Nach unten gekrümmter Pfeil 10">
          <a:extLst>
            <a:ext uri="{FF2B5EF4-FFF2-40B4-BE49-F238E27FC236}">
              <a16:creationId xmlns:a16="http://schemas.microsoft.com/office/drawing/2014/main" id="{00000000-0008-0000-0300-00000B000000}"/>
            </a:ext>
          </a:extLst>
        </xdr:cNvPr>
        <xdr:cNvSpPr/>
      </xdr:nvSpPr>
      <xdr:spPr>
        <a:xfrm>
          <a:off x="13088640" y="1431478"/>
          <a:ext cx="640896"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9</xdr:col>
      <xdr:colOff>1444990</xdr:colOff>
      <xdr:row>6</xdr:row>
      <xdr:rowOff>617761</xdr:rowOff>
    </xdr:from>
    <xdr:to>
      <xdr:col>10</xdr:col>
      <xdr:colOff>323761</xdr:colOff>
      <xdr:row>6</xdr:row>
      <xdr:rowOff>895346</xdr:rowOff>
    </xdr:to>
    <xdr:sp macro="" textlink="">
      <xdr:nvSpPr>
        <xdr:cNvPr id="12" name="Nach unten gekrümmter Pfeil 11">
          <a:extLst>
            <a:ext uri="{FF2B5EF4-FFF2-40B4-BE49-F238E27FC236}">
              <a16:creationId xmlns:a16="http://schemas.microsoft.com/office/drawing/2014/main" id="{00000000-0008-0000-0300-00000C000000}"/>
            </a:ext>
          </a:extLst>
        </xdr:cNvPr>
        <xdr:cNvSpPr/>
      </xdr:nvSpPr>
      <xdr:spPr>
        <a:xfrm rot="10800000">
          <a:off x="14837140" y="2036986"/>
          <a:ext cx="640896"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9</xdr:col>
      <xdr:colOff>1447712</xdr:colOff>
      <xdr:row>6</xdr:row>
      <xdr:rowOff>14976</xdr:rowOff>
    </xdr:from>
    <xdr:to>
      <xdr:col>10</xdr:col>
      <xdr:colOff>316958</xdr:colOff>
      <xdr:row>6</xdr:row>
      <xdr:rowOff>292562</xdr:rowOff>
    </xdr:to>
    <xdr:sp macro="" textlink="">
      <xdr:nvSpPr>
        <xdr:cNvPr id="13" name="Nach unten gekrümmter Pfeil 12">
          <a:extLst>
            <a:ext uri="{FF2B5EF4-FFF2-40B4-BE49-F238E27FC236}">
              <a16:creationId xmlns:a16="http://schemas.microsoft.com/office/drawing/2014/main" id="{00000000-0008-0000-0300-00000D000000}"/>
            </a:ext>
          </a:extLst>
        </xdr:cNvPr>
        <xdr:cNvSpPr/>
      </xdr:nvSpPr>
      <xdr:spPr>
        <a:xfrm>
          <a:off x="14839862" y="1434201"/>
          <a:ext cx="631371"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10</xdr:col>
      <xdr:colOff>1449053</xdr:colOff>
      <xdr:row>6</xdr:row>
      <xdr:rowOff>617761</xdr:rowOff>
    </xdr:from>
    <xdr:to>
      <xdr:col>11</xdr:col>
      <xdr:colOff>337350</xdr:colOff>
      <xdr:row>6</xdr:row>
      <xdr:rowOff>895346</xdr:rowOff>
    </xdr:to>
    <xdr:sp macro="" textlink="">
      <xdr:nvSpPr>
        <xdr:cNvPr id="14" name="Nach unten gekrümmter Pfeil 13">
          <a:extLst>
            <a:ext uri="{FF2B5EF4-FFF2-40B4-BE49-F238E27FC236}">
              <a16:creationId xmlns:a16="http://schemas.microsoft.com/office/drawing/2014/main" id="{00000000-0008-0000-0300-00000E000000}"/>
            </a:ext>
          </a:extLst>
        </xdr:cNvPr>
        <xdr:cNvSpPr/>
      </xdr:nvSpPr>
      <xdr:spPr>
        <a:xfrm rot="10800000">
          <a:off x="16603328" y="2036986"/>
          <a:ext cx="650422"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10</xdr:col>
      <xdr:colOff>1461300</xdr:colOff>
      <xdr:row>6</xdr:row>
      <xdr:rowOff>14976</xdr:rowOff>
    </xdr:from>
    <xdr:to>
      <xdr:col>11</xdr:col>
      <xdr:colOff>330547</xdr:colOff>
      <xdr:row>6</xdr:row>
      <xdr:rowOff>292562</xdr:rowOff>
    </xdr:to>
    <xdr:sp macro="" textlink="">
      <xdr:nvSpPr>
        <xdr:cNvPr id="15" name="Nach unten gekrümmter Pfeil 14">
          <a:extLst>
            <a:ext uri="{FF2B5EF4-FFF2-40B4-BE49-F238E27FC236}">
              <a16:creationId xmlns:a16="http://schemas.microsoft.com/office/drawing/2014/main" id="{00000000-0008-0000-0300-00000F000000}"/>
            </a:ext>
          </a:extLst>
        </xdr:cNvPr>
        <xdr:cNvSpPr/>
      </xdr:nvSpPr>
      <xdr:spPr>
        <a:xfrm>
          <a:off x="16615575" y="1434201"/>
          <a:ext cx="631372"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11</xdr:col>
      <xdr:colOff>1447676</xdr:colOff>
      <xdr:row>6</xdr:row>
      <xdr:rowOff>620484</xdr:rowOff>
    </xdr:from>
    <xdr:to>
      <xdr:col>12</xdr:col>
      <xdr:colOff>316922</xdr:colOff>
      <xdr:row>6</xdr:row>
      <xdr:rowOff>898069</xdr:rowOff>
    </xdr:to>
    <xdr:sp macro="" textlink="">
      <xdr:nvSpPr>
        <xdr:cNvPr id="16" name="Nach unten gekrümmter Pfeil 15">
          <a:extLst>
            <a:ext uri="{FF2B5EF4-FFF2-40B4-BE49-F238E27FC236}">
              <a16:creationId xmlns:a16="http://schemas.microsoft.com/office/drawing/2014/main" id="{00000000-0008-0000-0300-000010000000}"/>
            </a:ext>
          </a:extLst>
        </xdr:cNvPr>
        <xdr:cNvSpPr/>
      </xdr:nvSpPr>
      <xdr:spPr>
        <a:xfrm rot="10800000">
          <a:off x="18364076" y="2039709"/>
          <a:ext cx="631371"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11</xdr:col>
      <xdr:colOff>1450398</xdr:colOff>
      <xdr:row>6</xdr:row>
      <xdr:rowOff>17699</xdr:rowOff>
    </xdr:from>
    <xdr:to>
      <xdr:col>12</xdr:col>
      <xdr:colOff>319644</xdr:colOff>
      <xdr:row>6</xdr:row>
      <xdr:rowOff>295285</xdr:rowOff>
    </xdr:to>
    <xdr:sp macro="" textlink="">
      <xdr:nvSpPr>
        <xdr:cNvPr id="17" name="Nach unten gekrümmter Pfeil 16">
          <a:extLst>
            <a:ext uri="{FF2B5EF4-FFF2-40B4-BE49-F238E27FC236}">
              <a16:creationId xmlns:a16="http://schemas.microsoft.com/office/drawing/2014/main" id="{00000000-0008-0000-0300-000011000000}"/>
            </a:ext>
          </a:extLst>
        </xdr:cNvPr>
        <xdr:cNvSpPr/>
      </xdr:nvSpPr>
      <xdr:spPr>
        <a:xfrm>
          <a:off x="18366798" y="1436924"/>
          <a:ext cx="631371"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12</xdr:col>
      <xdr:colOff>1450380</xdr:colOff>
      <xdr:row>6</xdr:row>
      <xdr:rowOff>623207</xdr:rowOff>
    </xdr:from>
    <xdr:to>
      <xdr:col>13</xdr:col>
      <xdr:colOff>319627</xdr:colOff>
      <xdr:row>6</xdr:row>
      <xdr:rowOff>900792</xdr:rowOff>
    </xdr:to>
    <xdr:sp macro="" textlink="">
      <xdr:nvSpPr>
        <xdr:cNvPr id="18" name="Nach unten gekrümmter Pfeil 17">
          <a:extLst>
            <a:ext uri="{FF2B5EF4-FFF2-40B4-BE49-F238E27FC236}">
              <a16:creationId xmlns:a16="http://schemas.microsoft.com/office/drawing/2014/main" id="{00000000-0008-0000-0300-000012000000}"/>
            </a:ext>
          </a:extLst>
        </xdr:cNvPr>
        <xdr:cNvSpPr/>
      </xdr:nvSpPr>
      <xdr:spPr>
        <a:xfrm rot="10800000">
          <a:off x="20128905" y="2042432"/>
          <a:ext cx="631372" cy="277585"/>
        </a:xfrm>
        <a:prstGeom prst="curvedDownArrow">
          <a:avLst/>
        </a:prstGeom>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twoCellAnchor>
    <xdr:from>
      <xdr:col>12</xdr:col>
      <xdr:colOff>1453102</xdr:colOff>
      <xdr:row>6</xdr:row>
      <xdr:rowOff>20422</xdr:rowOff>
    </xdr:from>
    <xdr:to>
      <xdr:col>13</xdr:col>
      <xdr:colOff>322349</xdr:colOff>
      <xdr:row>6</xdr:row>
      <xdr:rowOff>298008</xdr:rowOff>
    </xdr:to>
    <xdr:sp macro="" textlink="">
      <xdr:nvSpPr>
        <xdr:cNvPr id="19" name="Nach unten gekrümmter Pfeil 18">
          <a:extLst>
            <a:ext uri="{FF2B5EF4-FFF2-40B4-BE49-F238E27FC236}">
              <a16:creationId xmlns:a16="http://schemas.microsoft.com/office/drawing/2014/main" id="{00000000-0008-0000-0300-000013000000}"/>
            </a:ext>
          </a:extLst>
        </xdr:cNvPr>
        <xdr:cNvSpPr/>
      </xdr:nvSpPr>
      <xdr:spPr>
        <a:xfrm>
          <a:off x="20131627" y="1439647"/>
          <a:ext cx="631372" cy="277586"/>
        </a:xfrm>
        <a:prstGeom prst="curvedDownArrow">
          <a:avLst/>
        </a:prstGeom>
        <a:solidFill>
          <a:schemeClr val="accent2"/>
        </a:solidFill>
        <a:ln>
          <a:solidFill>
            <a:schemeClr val="accent2">
              <a:lumMod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357980</xdr:colOff>
      <xdr:row>30</xdr:row>
      <xdr:rowOff>111124</xdr:rowOff>
    </xdr:from>
    <xdr:to>
      <xdr:col>18</xdr:col>
      <xdr:colOff>218281</xdr:colOff>
      <xdr:row>30</xdr:row>
      <xdr:rowOff>111125</xdr:rowOff>
    </xdr:to>
    <xdr:sp macro="" textlink="">
      <xdr:nvSpPr>
        <xdr:cNvPr id="2" name="Line 49">
          <a:extLst>
            <a:ext uri="{FF2B5EF4-FFF2-40B4-BE49-F238E27FC236}">
              <a16:creationId xmlns:a16="http://schemas.microsoft.com/office/drawing/2014/main" id="{00000000-0008-0000-0400-000002000000}"/>
            </a:ext>
          </a:extLst>
        </xdr:cNvPr>
        <xdr:cNvSpPr>
          <a:spLocks noChangeShapeType="1"/>
        </xdr:cNvSpPr>
      </xdr:nvSpPr>
      <xdr:spPr bwMode="auto">
        <a:xfrm>
          <a:off x="1881980" y="5568949"/>
          <a:ext cx="11042651" cy="1"/>
        </a:xfrm>
        <a:prstGeom prst="line">
          <a:avLst/>
        </a:prstGeom>
        <a:noFill/>
        <a:ln w="31750">
          <a:solidFill>
            <a:schemeClr val="tx1"/>
          </a:solidFill>
          <a:round/>
          <a:headEnd/>
          <a:tailEnd type="triangle" w="lg" len="lg"/>
        </a:ln>
        <a:effectLst/>
      </xdr:spPr>
      <xdr:txBody>
        <a:bodyPr wrap="square" anchor="ctr"/>
        <a:lstStyle>
          <a:defPPr>
            <a:defRPr lang="de-DE"/>
          </a:defPPr>
          <a:lvl1pPr algn="l" rtl="0" eaLnBrk="0" fontAlgn="base" hangingPunct="0">
            <a:spcBef>
              <a:spcPct val="0"/>
            </a:spcBef>
            <a:spcAft>
              <a:spcPct val="0"/>
            </a:spcAft>
            <a:defRPr kern="1200">
              <a:solidFill>
                <a:schemeClr val="tx1"/>
              </a:solidFill>
              <a:latin typeface="Bosch Office Sans" pitchFamily="34" charset="0"/>
              <a:ea typeface="+mn-ea"/>
              <a:cs typeface="+mn-cs"/>
            </a:defRPr>
          </a:lvl1pPr>
          <a:lvl2pPr marL="457200" algn="l" rtl="0" eaLnBrk="0" fontAlgn="base" hangingPunct="0">
            <a:spcBef>
              <a:spcPct val="0"/>
            </a:spcBef>
            <a:spcAft>
              <a:spcPct val="0"/>
            </a:spcAft>
            <a:defRPr kern="1200">
              <a:solidFill>
                <a:schemeClr val="tx1"/>
              </a:solidFill>
              <a:latin typeface="Bosch Office Sans" pitchFamily="34" charset="0"/>
              <a:ea typeface="+mn-ea"/>
              <a:cs typeface="+mn-cs"/>
            </a:defRPr>
          </a:lvl2pPr>
          <a:lvl3pPr marL="914400" algn="l" rtl="0" eaLnBrk="0" fontAlgn="base" hangingPunct="0">
            <a:spcBef>
              <a:spcPct val="0"/>
            </a:spcBef>
            <a:spcAft>
              <a:spcPct val="0"/>
            </a:spcAft>
            <a:defRPr kern="1200">
              <a:solidFill>
                <a:schemeClr val="tx1"/>
              </a:solidFill>
              <a:latin typeface="Bosch Office Sans" pitchFamily="34" charset="0"/>
              <a:ea typeface="+mn-ea"/>
              <a:cs typeface="+mn-cs"/>
            </a:defRPr>
          </a:lvl3pPr>
          <a:lvl4pPr marL="1371600" algn="l" rtl="0" eaLnBrk="0" fontAlgn="base" hangingPunct="0">
            <a:spcBef>
              <a:spcPct val="0"/>
            </a:spcBef>
            <a:spcAft>
              <a:spcPct val="0"/>
            </a:spcAft>
            <a:defRPr kern="1200">
              <a:solidFill>
                <a:schemeClr val="tx1"/>
              </a:solidFill>
              <a:latin typeface="Bosch Office Sans" pitchFamily="34" charset="0"/>
              <a:ea typeface="+mn-ea"/>
              <a:cs typeface="+mn-cs"/>
            </a:defRPr>
          </a:lvl4pPr>
          <a:lvl5pPr marL="1828800" algn="l" rtl="0" eaLnBrk="0" fontAlgn="base" hangingPunct="0">
            <a:spcBef>
              <a:spcPct val="0"/>
            </a:spcBef>
            <a:spcAft>
              <a:spcPct val="0"/>
            </a:spcAft>
            <a:defRPr kern="1200">
              <a:solidFill>
                <a:schemeClr val="tx1"/>
              </a:solidFill>
              <a:latin typeface="Bosch Office Sans" pitchFamily="34" charset="0"/>
              <a:ea typeface="+mn-ea"/>
              <a:cs typeface="+mn-cs"/>
            </a:defRPr>
          </a:lvl5pPr>
          <a:lvl6pPr marL="2286000" algn="l" defTabSz="914400" rtl="0" eaLnBrk="1" latinLnBrk="0" hangingPunct="1">
            <a:defRPr kern="1200">
              <a:solidFill>
                <a:schemeClr val="tx1"/>
              </a:solidFill>
              <a:latin typeface="Bosch Office Sans" pitchFamily="34" charset="0"/>
              <a:ea typeface="+mn-ea"/>
              <a:cs typeface="+mn-cs"/>
            </a:defRPr>
          </a:lvl6pPr>
          <a:lvl7pPr marL="2743200" algn="l" defTabSz="914400" rtl="0" eaLnBrk="1" latinLnBrk="0" hangingPunct="1">
            <a:defRPr kern="1200">
              <a:solidFill>
                <a:schemeClr val="tx1"/>
              </a:solidFill>
              <a:latin typeface="Bosch Office Sans" pitchFamily="34" charset="0"/>
              <a:ea typeface="+mn-ea"/>
              <a:cs typeface="+mn-cs"/>
            </a:defRPr>
          </a:lvl7pPr>
          <a:lvl8pPr marL="3200400" algn="l" defTabSz="914400" rtl="0" eaLnBrk="1" latinLnBrk="0" hangingPunct="1">
            <a:defRPr kern="1200">
              <a:solidFill>
                <a:schemeClr val="tx1"/>
              </a:solidFill>
              <a:latin typeface="Bosch Office Sans" pitchFamily="34" charset="0"/>
              <a:ea typeface="+mn-ea"/>
              <a:cs typeface="+mn-cs"/>
            </a:defRPr>
          </a:lvl8pPr>
          <a:lvl9pPr marL="3657600" algn="l" defTabSz="914400" rtl="0" eaLnBrk="1" latinLnBrk="0" hangingPunct="1">
            <a:defRPr kern="1200">
              <a:solidFill>
                <a:schemeClr val="tx1"/>
              </a:solidFill>
              <a:latin typeface="Bosch Office Sans" pitchFamily="34" charset="0"/>
              <a:ea typeface="+mn-ea"/>
              <a:cs typeface="+mn-cs"/>
            </a:defRPr>
          </a:lvl9pPr>
        </a:lstStyle>
        <a:p>
          <a:endParaRPr lang="de-DE"/>
        </a:p>
      </xdr:txBody>
    </xdr:sp>
    <xdr:clientData/>
  </xdr:twoCellAnchor>
  <xdr:twoCellAnchor>
    <xdr:from>
      <xdr:col>18</xdr:col>
      <xdr:colOff>202407</xdr:colOff>
      <xdr:row>27</xdr:row>
      <xdr:rowOff>0</xdr:rowOff>
    </xdr:from>
    <xdr:to>
      <xdr:col>19</xdr:col>
      <xdr:colOff>904875</xdr:colOff>
      <xdr:row>34</xdr:row>
      <xdr:rowOff>23812</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12908757" y="4962525"/>
          <a:ext cx="1321593" cy="117633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r>
            <a:rPr lang="en-US" sz="1100" b="1">
              <a:solidFill>
                <a:schemeClr val="dk1"/>
              </a:solidFill>
              <a:latin typeface="+mn-lt"/>
              <a:ea typeface="+mn-ea"/>
              <a:cs typeface="+mn-cs"/>
            </a:rPr>
            <a:t>Fundamental</a:t>
          </a:r>
          <a:r>
            <a:rPr lang="en-US" sz="1100" b="1" baseline="0">
              <a:solidFill>
                <a:schemeClr val="dk1"/>
              </a:solidFill>
              <a:latin typeface="+mn-lt"/>
              <a:ea typeface="+mn-ea"/>
              <a:cs typeface="+mn-cs"/>
            </a:rPr>
            <a:t> Problem</a:t>
          </a:r>
          <a:endParaRPr lang="en-US" sz="1100" b="1">
            <a:solidFill>
              <a:schemeClr val="dk1"/>
            </a:solidFill>
            <a:latin typeface="+mn-lt"/>
            <a:ea typeface="+mn-ea"/>
            <a:cs typeface="+mn-cs"/>
          </a:endParaRPr>
        </a:p>
      </xdr:txBody>
    </xdr:sp>
    <xdr:clientData/>
  </xdr:twoCellAnchor>
  <xdr:twoCellAnchor>
    <xdr:from>
      <xdr:col>5</xdr:col>
      <xdr:colOff>190500</xdr:colOff>
      <xdr:row>28</xdr:row>
      <xdr:rowOff>0</xdr:rowOff>
    </xdr:from>
    <xdr:to>
      <xdr:col>5</xdr:col>
      <xdr:colOff>297657</xdr:colOff>
      <xdr:row>30</xdr:row>
      <xdr:rowOff>107156</xdr:rowOff>
    </xdr:to>
    <xdr:cxnSp macro="">
      <xdr:nvCxnSpPr>
        <xdr:cNvPr id="4" name="Gerade Verbindung mit Pfeil 3">
          <a:extLst>
            <a:ext uri="{FF2B5EF4-FFF2-40B4-BE49-F238E27FC236}">
              <a16:creationId xmlns:a16="http://schemas.microsoft.com/office/drawing/2014/main" id="{00000000-0008-0000-0400-000004000000}"/>
            </a:ext>
          </a:extLst>
        </xdr:cNvPr>
        <xdr:cNvCxnSpPr/>
      </xdr:nvCxnSpPr>
      <xdr:spPr>
        <a:xfrm>
          <a:off x="4000500" y="5133975"/>
          <a:ext cx="107157" cy="431006"/>
        </a:xfrm>
        <a:prstGeom prst="straightConnector1">
          <a:avLst/>
        </a:prstGeom>
        <a:ln w="2540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178593</xdr:colOff>
      <xdr:row>28</xdr:row>
      <xdr:rowOff>11906</xdr:rowOff>
    </xdr:from>
    <xdr:to>
      <xdr:col>11</xdr:col>
      <xdr:colOff>285750</xdr:colOff>
      <xdr:row>30</xdr:row>
      <xdr:rowOff>119062</xdr:rowOff>
    </xdr:to>
    <xdr:cxnSp macro="">
      <xdr:nvCxnSpPr>
        <xdr:cNvPr id="5" name="Gerade Verbindung mit Pfeil 4">
          <a:extLst>
            <a:ext uri="{FF2B5EF4-FFF2-40B4-BE49-F238E27FC236}">
              <a16:creationId xmlns:a16="http://schemas.microsoft.com/office/drawing/2014/main" id="{00000000-0008-0000-0400-000005000000}"/>
            </a:ext>
          </a:extLst>
        </xdr:cNvPr>
        <xdr:cNvCxnSpPr/>
      </xdr:nvCxnSpPr>
      <xdr:spPr>
        <a:xfrm>
          <a:off x="8055768" y="5145881"/>
          <a:ext cx="107157" cy="431006"/>
        </a:xfrm>
        <a:prstGeom prst="straightConnector1">
          <a:avLst/>
        </a:prstGeom>
        <a:ln w="2540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178593</xdr:colOff>
      <xdr:row>28</xdr:row>
      <xdr:rowOff>11905</xdr:rowOff>
    </xdr:from>
    <xdr:to>
      <xdr:col>17</xdr:col>
      <xdr:colOff>285750</xdr:colOff>
      <xdr:row>30</xdr:row>
      <xdr:rowOff>119061</xdr:rowOff>
    </xdr:to>
    <xdr:cxnSp macro="">
      <xdr:nvCxnSpPr>
        <xdr:cNvPr id="6" name="Gerade Verbindung mit Pfeil 5">
          <a:extLst>
            <a:ext uri="{FF2B5EF4-FFF2-40B4-BE49-F238E27FC236}">
              <a16:creationId xmlns:a16="http://schemas.microsoft.com/office/drawing/2014/main" id="{00000000-0008-0000-0400-000006000000}"/>
            </a:ext>
          </a:extLst>
        </xdr:cNvPr>
        <xdr:cNvCxnSpPr/>
      </xdr:nvCxnSpPr>
      <xdr:spPr>
        <a:xfrm>
          <a:off x="12122943" y="5145880"/>
          <a:ext cx="107157" cy="431006"/>
        </a:xfrm>
        <a:prstGeom prst="straightConnector1">
          <a:avLst/>
        </a:prstGeom>
        <a:ln w="2540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30</xdr:row>
      <xdr:rowOff>119064</xdr:rowOff>
    </xdr:from>
    <xdr:to>
      <xdr:col>5</xdr:col>
      <xdr:colOff>309563</xdr:colOff>
      <xdr:row>32</xdr:row>
      <xdr:rowOff>154781</xdr:rowOff>
    </xdr:to>
    <xdr:cxnSp macro="">
      <xdr:nvCxnSpPr>
        <xdr:cNvPr id="7" name="Gerade Verbindung mit Pfeil 6">
          <a:extLst>
            <a:ext uri="{FF2B5EF4-FFF2-40B4-BE49-F238E27FC236}">
              <a16:creationId xmlns:a16="http://schemas.microsoft.com/office/drawing/2014/main" id="{00000000-0008-0000-0400-000007000000}"/>
            </a:ext>
          </a:extLst>
        </xdr:cNvPr>
        <xdr:cNvCxnSpPr/>
      </xdr:nvCxnSpPr>
      <xdr:spPr>
        <a:xfrm flipV="1">
          <a:off x="4000500" y="5576889"/>
          <a:ext cx="119063" cy="359567"/>
        </a:xfrm>
        <a:prstGeom prst="straightConnector1">
          <a:avLst/>
        </a:prstGeom>
        <a:ln w="2540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166687</xdr:colOff>
      <xdr:row>30</xdr:row>
      <xdr:rowOff>107156</xdr:rowOff>
    </xdr:from>
    <xdr:to>
      <xdr:col>11</xdr:col>
      <xdr:colOff>285750</xdr:colOff>
      <xdr:row>32</xdr:row>
      <xdr:rowOff>142873</xdr:rowOff>
    </xdr:to>
    <xdr:cxnSp macro="">
      <xdr:nvCxnSpPr>
        <xdr:cNvPr id="8" name="Gerade Verbindung mit Pfeil 7">
          <a:extLst>
            <a:ext uri="{FF2B5EF4-FFF2-40B4-BE49-F238E27FC236}">
              <a16:creationId xmlns:a16="http://schemas.microsoft.com/office/drawing/2014/main" id="{00000000-0008-0000-0400-000008000000}"/>
            </a:ext>
          </a:extLst>
        </xdr:cNvPr>
        <xdr:cNvCxnSpPr/>
      </xdr:nvCxnSpPr>
      <xdr:spPr>
        <a:xfrm flipV="1">
          <a:off x="8043862" y="5564981"/>
          <a:ext cx="119063" cy="359567"/>
        </a:xfrm>
        <a:prstGeom prst="straightConnector1">
          <a:avLst/>
        </a:prstGeom>
        <a:ln w="2540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166687</xdr:colOff>
      <xdr:row>30</xdr:row>
      <xdr:rowOff>119062</xdr:rowOff>
    </xdr:from>
    <xdr:to>
      <xdr:col>17</xdr:col>
      <xdr:colOff>285750</xdr:colOff>
      <xdr:row>32</xdr:row>
      <xdr:rowOff>154779</xdr:rowOff>
    </xdr:to>
    <xdr:cxnSp macro="">
      <xdr:nvCxnSpPr>
        <xdr:cNvPr id="9" name="Gerade Verbindung mit Pfeil 8">
          <a:extLst>
            <a:ext uri="{FF2B5EF4-FFF2-40B4-BE49-F238E27FC236}">
              <a16:creationId xmlns:a16="http://schemas.microsoft.com/office/drawing/2014/main" id="{00000000-0008-0000-0400-000009000000}"/>
            </a:ext>
          </a:extLst>
        </xdr:cNvPr>
        <xdr:cNvCxnSpPr/>
      </xdr:nvCxnSpPr>
      <xdr:spPr>
        <a:xfrm flipV="1">
          <a:off x="12111037" y="5576887"/>
          <a:ext cx="119063" cy="359567"/>
        </a:xfrm>
        <a:prstGeom prst="straightConnector1">
          <a:avLst/>
        </a:prstGeom>
        <a:ln w="2540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564357</xdr:colOff>
      <xdr:row>29</xdr:row>
      <xdr:rowOff>104775</xdr:rowOff>
    </xdr:from>
    <xdr:to>
      <xdr:col>2</xdr:col>
      <xdr:colOff>361950</xdr:colOff>
      <xdr:row>31</xdr:row>
      <xdr:rowOff>152400</xdr:rowOff>
    </xdr:to>
    <xdr:sp macro="" textlink="">
      <xdr:nvSpPr>
        <xdr:cNvPr id="10" name="Textfeld 9">
          <a:extLst>
            <a:ext uri="{FF2B5EF4-FFF2-40B4-BE49-F238E27FC236}">
              <a16:creationId xmlns:a16="http://schemas.microsoft.com/office/drawing/2014/main" id="{00000000-0008-0000-0400-00000A000000}"/>
            </a:ext>
          </a:extLst>
        </xdr:cNvPr>
        <xdr:cNvSpPr txBox="1"/>
      </xdr:nvSpPr>
      <xdr:spPr>
        <a:xfrm>
          <a:off x="564357" y="5400675"/>
          <a:ext cx="1321593" cy="3714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a:r>
            <a:rPr lang="de-DE" sz="1100" b="1" i="0" baseline="0">
              <a:solidFill>
                <a:schemeClr val="dk1"/>
              </a:solidFill>
              <a:latin typeface="+mn-lt"/>
              <a:ea typeface="+mn-ea"/>
              <a:cs typeface="+mn-cs"/>
            </a:rPr>
            <a:t>Root Cause?</a:t>
          </a:r>
          <a:endParaRPr lang="en-US" sz="110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204107</xdr:colOff>
      <xdr:row>0</xdr:row>
      <xdr:rowOff>122464</xdr:rowOff>
    </xdr:from>
    <xdr:to>
      <xdr:col>12</xdr:col>
      <xdr:colOff>122464</xdr:colOff>
      <xdr:row>83</xdr:row>
      <xdr:rowOff>134465</xdr:rowOff>
    </xdr:to>
    <xdr:pic>
      <xdr:nvPicPr>
        <xdr:cNvPr id="559" name="Grafik 558">
          <a:extLst>
            <a:ext uri="{FF2B5EF4-FFF2-40B4-BE49-F238E27FC236}">
              <a16:creationId xmlns:a16="http://schemas.microsoft.com/office/drawing/2014/main" id="{91A5816F-8FF6-CD7D-A5ED-90CBE0067769}"/>
            </a:ext>
          </a:extLst>
        </xdr:cNvPr>
        <xdr:cNvPicPr>
          <a:picLocks noChangeAspect="1"/>
        </xdr:cNvPicPr>
      </xdr:nvPicPr>
      <xdr:blipFill>
        <a:blip xmlns:r="http://schemas.openxmlformats.org/officeDocument/2006/relationships" r:embed="rId1"/>
        <a:stretch>
          <a:fillRect/>
        </a:stretch>
      </xdr:blipFill>
      <xdr:spPr>
        <a:xfrm>
          <a:off x="204107" y="122464"/>
          <a:ext cx="9062357" cy="135647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31</xdr:row>
          <xdr:rowOff>104775</xdr:rowOff>
        </xdr:from>
        <xdr:to>
          <xdr:col>9</xdr:col>
          <xdr:colOff>533400</xdr:colOff>
          <xdr:row>32</xdr:row>
          <xdr:rowOff>142875</xdr:rowOff>
        </xdr:to>
        <xdr:sp macro="" textlink="">
          <xdr:nvSpPr>
            <xdr:cNvPr id="6145" name="CheckBox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31</xdr:row>
          <xdr:rowOff>114300</xdr:rowOff>
        </xdr:from>
        <xdr:to>
          <xdr:col>10</xdr:col>
          <xdr:colOff>314325</xdr:colOff>
          <xdr:row>33</xdr:row>
          <xdr:rowOff>0</xdr:rowOff>
        </xdr:to>
        <xdr:sp macro="" textlink="">
          <xdr:nvSpPr>
            <xdr:cNvPr id="6146" name="CheckBox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31</xdr:row>
          <xdr:rowOff>104775</xdr:rowOff>
        </xdr:from>
        <xdr:to>
          <xdr:col>10</xdr:col>
          <xdr:colOff>533400</xdr:colOff>
          <xdr:row>32</xdr:row>
          <xdr:rowOff>142875</xdr:rowOff>
        </xdr:to>
        <xdr:sp macro="" textlink="">
          <xdr:nvSpPr>
            <xdr:cNvPr id="1028" name="CheckBox1"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31</xdr:row>
          <xdr:rowOff>114300</xdr:rowOff>
        </xdr:from>
        <xdr:to>
          <xdr:col>11</xdr:col>
          <xdr:colOff>314325</xdr:colOff>
          <xdr:row>33</xdr:row>
          <xdr:rowOff>0</xdr:rowOff>
        </xdr:to>
        <xdr:sp macro="" textlink="">
          <xdr:nvSpPr>
            <xdr:cNvPr id="1029" name="CheckBox2" hidden="1">
              <a:extLst>
                <a:ext uri="{63B3BB69-23CF-44E3-9099-C40C66FF867C}">
                  <a14:compatExt spid="_x0000_s1029"/>
                </a:ext>
                <a:ext uri="{FF2B5EF4-FFF2-40B4-BE49-F238E27FC236}">
                  <a16:creationId xmlns:a16="http://schemas.microsoft.com/office/drawing/2014/main" id="{00000000-0008-0000-06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_language_table" displayName="tb_language_table" ref="A1:R58" totalsRowShown="0">
  <autoFilter ref="A1:R58" xr:uid="{00000000-0009-0000-0100-000001000000}"/>
  <tableColumns count="18">
    <tableColumn id="52" xr3:uid="{00000000-0010-0000-0000-000034000000}" name="c_reference" dataDxfId="40"/>
    <tableColumn id="53" xr3:uid="{00000000-0010-0000-0000-000035000000}" name="c_row_ref" dataDxfId="39"/>
    <tableColumn id="54" xr3:uid="{00000000-0010-0000-0000-000036000000}" name="c_target_table" dataDxfId="38"/>
    <tableColumn id="55" xr3:uid="{00000000-0010-0000-0000-000037000000}" name="EN" dataDxfId="37"/>
    <tableColumn id="56" xr3:uid="{00000000-0010-0000-0000-000038000000}" name="DE" dataDxfId="36"/>
    <tableColumn id="57" xr3:uid="{00000000-0010-0000-0000-000039000000}" name="HU" dataDxfId="35"/>
    <tableColumn id="58" xr3:uid="{00000000-0010-0000-0000-00003A000000}" name="SVN" dataDxfId="34"/>
    <tableColumn id="59" xr3:uid="{00000000-0010-0000-0000-00003B000000}" name="PL" dataDxfId="33"/>
    <tableColumn id="60" xr3:uid="{00000000-0010-0000-0000-00003C000000}" name="CN" dataDxfId="32"/>
    <tableColumn id="61" xr3:uid="{00000000-0010-0000-0000-00003D000000}" name="RU" dataDxfId="31"/>
    <tableColumn id="62" xr3:uid="{00000000-0010-0000-0000-00003E000000}" name="ES" dataDxfId="30"/>
    <tableColumn id="63" xr3:uid="{00000000-0010-0000-0000-00003F000000}" name="HI" dataDxfId="29"/>
    <tableColumn id="64" xr3:uid="{00000000-0010-0000-0000-000040000000}" name="IT" dataDxfId="28"/>
    <tableColumn id="65" xr3:uid="{00000000-0010-0000-0000-000041000000}" name="TA" dataDxfId="27"/>
    <tableColumn id="1" xr3:uid="{00000000-0010-0000-0000-000001000000}" name="SVK" dataDxfId="26"/>
    <tableColumn id="66" xr3:uid="{00000000-0010-0000-0000-000042000000}" name="UA" dataDxfId="25"/>
    <tableColumn id="67" xr3:uid="{00000000-0010-0000-0000-000043000000}" name="CN2" dataDxfId="24"/>
    <tableColumn id="68" xr3:uid="{00000000-0010-0000-0000-000044000000}" name="LC" dataDxfId="23"/>
  </tableColumns>
  <tableStyleInfo name="TableStyleMedium7" showFirstColumn="0" showLastColumn="0" showRowStripes="1" showColumnStripes="0"/>
</table>
</file>

<file path=xl/theme/theme1.xml><?xml version="1.0" encoding="utf-8"?>
<a:theme xmlns:a="http://schemas.openxmlformats.org/drawingml/2006/main" name="Larissa-Design">
  <a:themeElements>
    <a:clrScheme name="BSH1 Warm">
      <a:dk1>
        <a:srgbClr val="000000"/>
      </a:dk1>
      <a:lt1>
        <a:srgbClr val="FFFFFF"/>
      </a:lt1>
      <a:dk2>
        <a:srgbClr val="99C8AD"/>
      </a:dk2>
      <a:lt2>
        <a:srgbClr val="E66E0F"/>
      </a:lt2>
      <a:accent1>
        <a:srgbClr val="AA3232"/>
      </a:accent1>
      <a:accent2>
        <a:srgbClr val="96B9DC"/>
      </a:accent2>
      <a:accent3>
        <a:srgbClr val="0050A5"/>
      </a:accent3>
      <a:accent4>
        <a:srgbClr val="F0C896"/>
      </a:accent4>
      <a:accent5>
        <a:srgbClr val="E66E0F"/>
      </a:accent5>
      <a:accent6>
        <a:srgbClr val="99C8AD"/>
      </a:accent6>
      <a:hlink>
        <a:srgbClr val="0050A5"/>
      </a:hlink>
      <a:folHlink>
        <a:srgbClr val="F0C89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edia3.bsh-group.com/Documents/18280562_%C3%9Cbersicht_Problemloesung_mit_8D_DE.pdf" TargetMode="External"/><Relationship Id="rId3" Type="http://schemas.openxmlformats.org/officeDocument/2006/relationships/hyperlink" Target="https://media3.bsh-group.com/Documents/16274502_booklet-no16-problemloesung_DE.pdf" TargetMode="External"/><Relationship Id="rId7" Type="http://schemas.openxmlformats.org/officeDocument/2006/relationships/hyperlink" Target="https://media3.bsh-group.com/Documents/16274489_Appendix_4_Key_Questions_D_Steps.pdf" TargetMode="External"/><Relationship Id="rId2" Type="http://schemas.openxmlformats.org/officeDocument/2006/relationships/hyperlink" Target="https://media3.bsh-group.com/Documents/16274506_booklet-no16-problem-solving_EN.pdf" TargetMode="External"/><Relationship Id="rId1" Type="http://schemas.openxmlformats.org/officeDocument/2006/relationships/hyperlink" Target="https://media3.bsh-group.com/Documents/16274506_booklet-no16-problem-solving_EN.pdf" TargetMode="External"/><Relationship Id="rId6" Type="http://schemas.openxmlformats.org/officeDocument/2006/relationships/hyperlink" Target="https://media3.bsh-group.com/Documents/16274502_booklet-no16-problemloesung_DE.pdf" TargetMode="External"/><Relationship Id="rId5" Type="http://schemas.openxmlformats.org/officeDocument/2006/relationships/hyperlink" Target="https://media3.bsh-group.com/Documents/16274506_booklet-no16-problem-solving_EN.pdf" TargetMode="External"/><Relationship Id="rId10" Type="http://schemas.openxmlformats.org/officeDocument/2006/relationships/drawing" Target="../drawings/drawing1.xml"/><Relationship Id="rId4" Type="http://schemas.openxmlformats.org/officeDocument/2006/relationships/hyperlink" Target="https://media3.bsh-group.com/Documents/16274502_booklet-no16-problemloesung_DE.pdf" TargetMode="External"/><Relationship Id="rId9" Type="http://schemas.openxmlformats.org/officeDocument/2006/relationships/hyperlink" Target="https://media3.bsh-group.com/Documents/25319795_Overview_ProblemSolving_with_8D_EN-v1.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4.emf"/><Relationship Id="rId2" Type="http://schemas.openxmlformats.org/officeDocument/2006/relationships/drawing" Target="../drawings/drawing5.xml"/><Relationship Id="rId1" Type="http://schemas.openxmlformats.org/officeDocument/2006/relationships/customProperty" Target="../customProperty1.bin"/><Relationship Id="rId6" Type="http://schemas.openxmlformats.org/officeDocument/2006/relationships/control" Target="../activeX/activeX2.xml"/><Relationship Id="rId5" Type="http://schemas.openxmlformats.org/officeDocument/2006/relationships/image" Target="../media/image3.emf"/><Relationship Id="rId4"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6.xml"/><Relationship Id="rId1" Type="http://schemas.openxmlformats.org/officeDocument/2006/relationships/customProperty" Target="../customProperty2.bin"/><Relationship Id="rId6" Type="http://schemas.openxmlformats.org/officeDocument/2006/relationships/control" Target="../activeX/activeX4.xml"/><Relationship Id="rId5" Type="http://schemas.openxmlformats.org/officeDocument/2006/relationships/image" Target="../media/image5.emf"/><Relationship Id="rId4" Type="http://schemas.openxmlformats.org/officeDocument/2006/relationships/control" Target="../activeX/activeX3.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K88"/>
  <sheetViews>
    <sheetView showGridLines="0" tabSelected="1" zoomScaleNormal="100" workbookViewId="0">
      <selection activeCell="M53" sqref="M53"/>
    </sheetView>
  </sheetViews>
  <sheetFormatPr baseColWidth="10" defaultRowHeight="12.75" x14ac:dyDescent="0.2"/>
  <cols>
    <col min="1" max="1" width="3.42578125" customWidth="1"/>
    <col min="2" max="2" width="4.7109375" customWidth="1"/>
    <col min="11" max="11" width="8.140625" customWidth="1"/>
  </cols>
  <sheetData>
    <row r="1" spans="2:11" ht="13.5" thickBot="1" x14ac:dyDescent="0.25"/>
    <row r="2" spans="2:11" ht="13.5" thickBot="1" x14ac:dyDescent="0.25">
      <c r="B2" s="72"/>
      <c r="C2" s="73"/>
      <c r="D2" s="73"/>
      <c r="E2" s="73"/>
      <c r="F2" s="73"/>
      <c r="G2" s="73"/>
      <c r="H2" s="73"/>
      <c r="I2" s="73"/>
      <c r="J2" s="73"/>
      <c r="K2" s="74"/>
    </row>
    <row r="3" spans="2:11" ht="13.5" thickBot="1" x14ac:dyDescent="0.25">
      <c r="B3" s="75"/>
      <c r="C3" s="247" t="s">
        <v>639</v>
      </c>
      <c r="D3" s="248"/>
      <c r="E3" s="249"/>
      <c r="F3" s="247" t="s">
        <v>640</v>
      </c>
      <c r="G3" s="248"/>
      <c r="H3" s="249"/>
      <c r="I3" s="76" t="s">
        <v>641</v>
      </c>
      <c r="J3" s="243"/>
      <c r="K3" s="77"/>
    </row>
    <row r="4" spans="2:11" ht="15.75" thickBot="1" x14ac:dyDescent="0.25">
      <c r="B4" s="75"/>
      <c r="C4" s="250"/>
      <c r="D4" s="251"/>
      <c r="E4" s="252"/>
      <c r="F4" s="250"/>
      <c r="G4" s="251"/>
      <c r="H4" s="252"/>
      <c r="I4" s="78" t="s">
        <v>23</v>
      </c>
      <c r="J4" s="244"/>
      <c r="K4" s="77"/>
    </row>
    <row r="5" spans="2:11" x14ac:dyDescent="0.2">
      <c r="B5" s="75"/>
      <c r="C5" s="79" t="s">
        <v>642</v>
      </c>
      <c r="D5" s="80"/>
      <c r="E5" s="80"/>
      <c r="F5" s="80"/>
      <c r="G5" s="80"/>
      <c r="H5" s="80"/>
      <c r="I5" s="80"/>
      <c r="J5" s="80"/>
      <c r="K5" s="77"/>
    </row>
    <row r="6" spans="2:11" x14ac:dyDescent="0.2">
      <c r="B6" s="75"/>
      <c r="C6" s="80"/>
      <c r="D6" s="80"/>
      <c r="E6" s="80"/>
      <c r="F6" s="80"/>
      <c r="G6" s="80"/>
      <c r="H6" s="80"/>
      <c r="I6" s="80"/>
      <c r="J6" s="80"/>
      <c r="K6" s="77"/>
    </row>
    <row r="7" spans="2:11" ht="23.25" x14ac:dyDescent="0.35">
      <c r="B7" s="75"/>
      <c r="C7" s="81" t="s">
        <v>643</v>
      </c>
      <c r="D7" s="80"/>
      <c r="E7" s="80"/>
      <c r="F7" s="80"/>
      <c r="G7" s="80"/>
      <c r="H7" s="80"/>
      <c r="I7" s="80"/>
      <c r="J7" s="80"/>
      <c r="K7" s="77"/>
    </row>
    <row r="8" spans="2:11" ht="12.75" customHeight="1" x14ac:dyDescent="0.2">
      <c r="B8" s="75"/>
      <c r="C8" s="80"/>
      <c r="D8" s="80"/>
      <c r="E8" s="80"/>
      <c r="F8" s="80"/>
      <c r="G8" s="80"/>
      <c r="H8" s="80"/>
      <c r="I8" s="80"/>
      <c r="J8" s="80"/>
      <c r="K8" s="77"/>
    </row>
    <row r="9" spans="2:11" ht="12.75" customHeight="1" x14ac:dyDescent="0.2">
      <c r="B9" s="75"/>
      <c r="C9" s="82" t="s">
        <v>644</v>
      </c>
      <c r="D9" s="80"/>
      <c r="E9" s="80"/>
      <c r="F9" s="80"/>
      <c r="G9" s="80"/>
      <c r="H9" s="80"/>
      <c r="I9" s="80"/>
      <c r="J9" s="80"/>
      <c r="K9" s="77"/>
    </row>
    <row r="10" spans="2:11" ht="12.75" customHeight="1" x14ac:dyDescent="0.2">
      <c r="B10" s="75"/>
      <c r="C10" s="82"/>
      <c r="D10" s="80"/>
      <c r="E10" s="80"/>
      <c r="F10" s="80"/>
      <c r="G10" s="80"/>
      <c r="H10" s="80"/>
      <c r="I10" s="80"/>
      <c r="J10" s="80"/>
      <c r="K10" s="77"/>
    </row>
    <row r="11" spans="2:11" ht="12.75" customHeight="1" x14ac:dyDescent="0.2">
      <c r="B11" s="75"/>
      <c r="C11" s="80" t="s">
        <v>716</v>
      </c>
      <c r="D11" s="80"/>
      <c r="E11" s="80"/>
      <c r="F11" s="80"/>
      <c r="G11" s="80"/>
      <c r="H11" s="80"/>
      <c r="I11" s="80"/>
      <c r="J11" s="80"/>
      <c r="K11" s="77"/>
    </row>
    <row r="12" spans="2:11" ht="12.75" customHeight="1" x14ac:dyDescent="0.2">
      <c r="B12" s="75"/>
      <c r="C12" s="80" t="s">
        <v>717</v>
      </c>
      <c r="D12" s="80"/>
      <c r="E12" s="80"/>
      <c r="F12" s="80"/>
      <c r="G12" s="80"/>
      <c r="H12" s="80"/>
      <c r="I12" s="80"/>
      <c r="J12" s="80"/>
      <c r="K12" s="77"/>
    </row>
    <row r="13" spans="2:11" ht="12" customHeight="1" x14ac:dyDescent="0.2">
      <c r="B13" s="75"/>
      <c r="C13" s="85" t="s">
        <v>723</v>
      </c>
      <c r="D13" s="80"/>
      <c r="E13" s="80"/>
      <c r="F13" s="80"/>
      <c r="G13" s="80"/>
      <c r="H13" s="80"/>
      <c r="I13" s="80"/>
      <c r="J13" s="80"/>
      <c r="K13" s="77"/>
    </row>
    <row r="14" spans="2:11" ht="12" customHeight="1" x14ac:dyDescent="0.2">
      <c r="B14" s="75"/>
      <c r="C14" s="86" t="s">
        <v>724</v>
      </c>
      <c r="D14" s="80"/>
      <c r="E14" s="80"/>
      <c r="F14" s="80"/>
      <c r="G14" s="80"/>
      <c r="H14" s="80"/>
      <c r="I14" s="80"/>
      <c r="J14" s="80"/>
      <c r="K14" s="77"/>
    </row>
    <row r="15" spans="2:11" ht="12" customHeight="1" x14ac:dyDescent="0.2">
      <c r="B15" s="75"/>
      <c r="C15" s="85"/>
      <c r="D15" s="80"/>
      <c r="E15" s="80"/>
      <c r="F15" s="80"/>
      <c r="G15" s="80"/>
      <c r="H15" s="80"/>
      <c r="I15" s="80"/>
      <c r="J15" s="80"/>
      <c r="K15" s="77"/>
    </row>
    <row r="16" spans="2:11" ht="12.75" customHeight="1" x14ac:dyDescent="0.2">
      <c r="B16" s="75"/>
      <c r="C16" s="80"/>
      <c r="D16" s="80"/>
      <c r="E16" s="80"/>
      <c r="F16" s="80"/>
      <c r="G16" s="80"/>
      <c r="H16" s="80"/>
      <c r="I16" s="80"/>
      <c r="J16" s="80"/>
      <c r="K16" s="77"/>
    </row>
    <row r="17" spans="2:11" ht="12.75" customHeight="1" x14ac:dyDescent="0.2">
      <c r="B17" s="75"/>
      <c r="C17" s="80"/>
      <c r="D17" s="80"/>
      <c r="E17" s="80"/>
      <c r="F17" s="80"/>
      <c r="G17" s="80"/>
      <c r="H17" s="80"/>
      <c r="I17" s="80"/>
      <c r="J17" s="80"/>
      <c r="K17" s="77"/>
    </row>
    <row r="18" spans="2:11" ht="12.75" customHeight="1" x14ac:dyDescent="0.2">
      <c r="B18" s="75"/>
      <c r="C18" s="80"/>
      <c r="D18" s="80"/>
      <c r="E18" s="80"/>
      <c r="F18" s="80"/>
      <c r="G18" s="80"/>
      <c r="H18" s="80"/>
      <c r="I18" s="80"/>
      <c r="J18" s="80"/>
      <c r="K18" s="77"/>
    </row>
    <row r="19" spans="2:11" ht="12.75" customHeight="1" x14ac:dyDescent="0.2">
      <c r="B19" s="75"/>
      <c r="C19" s="80"/>
      <c r="D19" s="80"/>
      <c r="E19" s="80"/>
      <c r="F19" s="80"/>
      <c r="G19" s="80"/>
      <c r="H19" s="80"/>
      <c r="I19" s="80"/>
      <c r="J19" s="80"/>
      <c r="K19" s="77"/>
    </row>
    <row r="20" spans="2:11" ht="12.75" customHeight="1" x14ac:dyDescent="0.2">
      <c r="B20" s="75"/>
      <c r="C20" s="80"/>
      <c r="D20" s="80"/>
      <c r="E20" s="80"/>
      <c r="F20" s="80"/>
      <c r="G20" s="80"/>
      <c r="H20" s="80"/>
      <c r="I20" s="80"/>
      <c r="J20" s="80"/>
      <c r="K20" s="77"/>
    </row>
    <row r="21" spans="2:11" ht="12.75" customHeight="1" x14ac:dyDescent="0.2">
      <c r="B21" s="75"/>
      <c r="C21" s="80"/>
      <c r="D21" s="80"/>
      <c r="E21" s="80"/>
      <c r="F21" s="80"/>
      <c r="G21" s="80"/>
      <c r="H21" s="80"/>
      <c r="I21" s="80"/>
      <c r="J21" s="80"/>
      <c r="K21" s="77"/>
    </row>
    <row r="22" spans="2:11" ht="12.75" customHeight="1" x14ac:dyDescent="0.2">
      <c r="B22" s="75"/>
      <c r="C22" s="80"/>
      <c r="D22" s="80"/>
      <c r="E22" s="80"/>
      <c r="F22" s="80"/>
      <c r="G22" s="80"/>
      <c r="H22" s="80"/>
      <c r="I22" s="80"/>
      <c r="J22" s="80"/>
      <c r="K22" s="77"/>
    </row>
    <row r="23" spans="2:11" ht="12.75" customHeight="1" x14ac:dyDescent="0.2">
      <c r="B23" s="75"/>
      <c r="C23" s="80"/>
      <c r="D23" s="80"/>
      <c r="E23" s="80"/>
      <c r="F23" s="80"/>
      <c r="G23" s="80"/>
      <c r="H23" s="80"/>
      <c r="I23" s="80"/>
      <c r="J23" s="80"/>
      <c r="K23" s="77"/>
    </row>
    <row r="24" spans="2:11" ht="12.75" customHeight="1" x14ac:dyDescent="0.2">
      <c r="B24" s="75"/>
      <c r="C24" s="80"/>
      <c r="D24" s="80"/>
      <c r="E24" s="80"/>
      <c r="F24" s="80"/>
      <c r="G24" s="80"/>
      <c r="H24" s="80"/>
      <c r="I24" s="80"/>
      <c r="J24" s="80"/>
      <c r="K24" s="77"/>
    </row>
    <row r="25" spans="2:11" ht="12.75" customHeight="1" x14ac:dyDescent="0.2">
      <c r="B25" s="75"/>
      <c r="C25" s="80"/>
      <c r="D25" s="80"/>
      <c r="E25" s="80"/>
      <c r="F25" s="80"/>
      <c r="G25" s="80"/>
      <c r="H25" s="80"/>
      <c r="I25" s="80"/>
      <c r="J25" s="80"/>
      <c r="K25" s="77"/>
    </row>
    <row r="26" spans="2:11" ht="12.75" customHeight="1" x14ac:dyDescent="0.2">
      <c r="B26" s="75"/>
      <c r="C26" s="80"/>
      <c r="D26" s="80"/>
      <c r="E26" s="80"/>
      <c r="F26" s="80"/>
      <c r="G26" s="80"/>
      <c r="H26" s="80"/>
      <c r="I26" s="80"/>
      <c r="J26" s="80"/>
      <c r="K26" s="77"/>
    </row>
    <row r="27" spans="2:11" ht="12.75" customHeight="1" x14ac:dyDescent="0.2">
      <c r="B27" s="75"/>
      <c r="C27" s="80"/>
      <c r="D27" s="80"/>
      <c r="E27" s="80"/>
      <c r="F27" s="80"/>
      <c r="G27" s="80"/>
      <c r="H27" s="80"/>
      <c r="I27" s="80"/>
      <c r="J27" s="80"/>
      <c r="K27" s="77"/>
    </row>
    <row r="28" spans="2:11" ht="12.75" customHeight="1" x14ac:dyDescent="0.2">
      <c r="B28" s="75"/>
      <c r="C28" s="80"/>
      <c r="D28" s="80"/>
      <c r="E28" s="80"/>
      <c r="F28" s="80"/>
      <c r="G28" s="80"/>
      <c r="H28" s="80"/>
      <c r="I28" s="80"/>
      <c r="J28" s="80"/>
      <c r="K28" s="77"/>
    </row>
    <row r="29" spans="2:11" ht="12.75" customHeight="1" x14ac:dyDescent="0.35">
      <c r="B29" s="75"/>
      <c r="C29" s="81"/>
      <c r="D29" s="80"/>
      <c r="E29" s="80"/>
      <c r="F29" s="80"/>
      <c r="G29" s="80"/>
      <c r="H29" s="80"/>
      <c r="I29" s="80"/>
      <c r="J29" s="80"/>
      <c r="K29" s="77"/>
    </row>
    <row r="30" spans="2:11" ht="12.75" customHeight="1" x14ac:dyDescent="0.35">
      <c r="B30" s="75"/>
      <c r="C30" s="81"/>
      <c r="D30" s="80"/>
      <c r="E30" s="80"/>
      <c r="F30" s="80"/>
      <c r="G30" s="80"/>
      <c r="H30" s="80"/>
      <c r="I30" s="80"/>
      <c r="J30" s="80"/>
      <c r="K30" s="77"/>
    </row>
    <row r="31" spans="2:11" ht="12.75" customHeight="1" x14ac:dyDescent="0.35">
      <c r="B31" s="75"/>
      <c r="C31" s="81"/>
      <c r="D31" s="80"/>
      <c r="E31" s="80"/>
      <c r="F31" s="80"/>
      <c r="G31" s="80"/>
      <c r="H31" s="80"/>
      <c r="I31" s="80"/>
      <c r="J31" s="80"/>
      <c r="K31" s="77"/>
    </row>
    <row r="32" spans="2:11" ht="12.75" customHeight="1" x14ac:dyDescent="0.35">
      <c r="B32" s="75"/>
      <c r="C32" s="81"/>
      <c r="D32" s="80"/>
      <c r="E32" s="80"/>
      <c r="F32" s="80"/>
      <c r="G32" s="80"/>
      <c r="H32" s="80"/>
      <c r="I32" s="80"/>
      <c r="J32" s="80"/>
      <c r="K32" s="77"/>
    </row>
    <row r="33" spans="2:11" ht="12.75" customHeight="1" x14ac:dyDescent="0.2">
      <c r="B33" s="75"/>
      <c r="C33" s="83" t="s">
        <v>729</v>
      </c>
      <c r="D33" s="80"/>
      <c r="E33" s="80"/>
      <c r="F33" s="80"/>
      <c r="G33" s="80"/>
      <c r="H33" s="80"/>
      <c r="I33" s="80"/>
      <c r="J33" s="80"/>
      <c r="K33" s="77"/>
    </row>
    <row r="34" spans="2:11" ht="12.75" customHeight="1" x14ac:dyDescent="0.2">
      <c r="B34" s="75"/>
      <c r="C34" s="84" t="s">
        <v>645</v>
      </c>
      <c r="D34" s="80"/>
      <c r="E34" s="80"/>
      <c r="F34" s="80"/>
      <c r="G34" s="80"/>
      <c r="H34" s="80"/>
      <c r="I34" s="80"/>
      <c r="J34" s="80"/>
      <c r="K34" s="77"/>
    </row>
    <row r="35" spans="2:11" ht="12.75" customHeight="1" x14ac:dyDescent="0.2">
      <c r="B35" s="75"/>
      <c r="C35" s="84" t="s">
        <v>646</v>
      </c>
      <c r="D35" s="80"/>
      <c r="E35" s="80"/>
      <c r="F35" s="80"/>
      <c r="G35" s="80"/>
      <c r="H35" s="80"/>
      <c r="I35" s="80"/>
      <c r="J35" s="80"/>
      <c r="K35" s="77"/>
    </row>
    <row r="36" spans="2:11" ht="12.75" customHeight="1" x14ac:dyDescent="0.35">
      <c r="B36" s="75"/>
      <c r="C36" s="81"/>
      <c r="D36" s="80"/>
      <c r="E36" s="80"/>
      <c r="F36" s="80"/>
      <c r="G36" s="80"/>
      <c r="H36" s="80"/>
      <c r="I36" s="80"/>
      <c r="J36" s="80"/>
      <c r="K36" s="77"/>
    </row>
    <row r="37" spans="2:11" ht="12.75" customHeight="1" x14ac:dyDescent="0.2">
      <c r="B37" s="75"/>
      <c r="C37" s="80" t="s">
        <v>725</v>
      </c>
      <c r="D37" s="80"/>
      <c r="E37" s="80"/>
      <c r="F37" s="80"/>
      <c r="G37" s="80"/>
      <c r="H37" s="80"/>
      <c r="I37" s="80"/>
      <c r="J37" s="80"/>
      <c r="K37" s="77"/>
    </row>
    <row r="38" spans="2:11" ht="12.75" customHeight="1" x14ac:dyDescent="0.2">
      <c r="B38" s="75"/>
      <c r="C38" s="80" t="s">
        <v>718</v>
      </c>
      <c r="D38" s="80"/>
      <c r="E38" s="80"/>
      <c r="F38" s="80"/>
      <c r="G38" s="80"/>
      <c r="H38" s="80"/>
      <c r="I38" s="80"/>
      <c r="J38" s="80"/>
      <c r="K38" s="77"/>
    </row>
    <row r="39" spans="2:11" ht="12.75" customHeight="1" x14ac:dyDescent="0.2">
      <c r="B39" s="75"/>
      <c r="C39" s="246" t="s">
        <v>726</v>
      </c>
      <c r="D39" s="80"/>
      <c r="E39" s="80"/>
      <c r="F39" s="80"/>
      <c r="G39" s="80"/>
      <c r="H39" s="80"/>
      <c r="I39" s="80"/>
      <c r="J39" s="80"/>
      <c r="K39" s="77"/>
    </row>
    <row r="40" spans="2:11" ht="12.75" customHeight="1" x14ac:dyDescent="0.2">
      <c r="B40" s="75"/>
      <c r="C40" s="246" t="s">
        <v>727</v>
      </c>
      <c r="D40" s="80"/>
      <c r="E40" s="80"/>
      <c r="F40" s="80"/>
      <c r="G40" s="80"/>
      <c r="H40" s="80"/>
      <c r="I40" s="80"/>
      <c r="J40" s="80"/>
      <c r="K40" s="77"/>
    </row>
    <row r="41" spans="2:11" ht="12.75" customHeight="1" x14ac:dyDescent="0.2">
      <c r="B41" s="75"/>
      <c r="C41" s="245" t="s">
        <v>719</v>
      </c>
      <c r="D41" s="80"/>
      <c r="E41" s="80"/>
      <c r="F41" s="80"/>
      <c r="G41" s="80"/>
      <c r="H41" s="80"/>
      <c r="I41" s="80"/>
      <c r="J41" s="80"/>
      <c r="K41" s="77"/>
    </row>
    <row r="42" spans="2:11" ht="12.75" customHeight="1" x14ac:dyDescent="0.2">
      <c r="B42" s="75"/>
      <c r="C42" s="246" t="s">
        <v>728</v>
      </c>
      <c r="D42" s="80"/>
      <c r="E42" s="80"/>
      <c r="F42" s="80"/>
      <c r="G42" s="80"/>
      <c r="H42" s="80"/>
      <c r="I42" s="80"/>
      <c r="J42" s="80"/>
      <c r="K42" s="77"/>
    </row>
    <row r="43" spans="2:11" ht="12.75" customHeight="1" x14ac:dyDescent="0.2">
      <c r="B43" s="75"/>
      <c r="C43" s="246"/>
      <c r="D43" s="80"/>
      <c r="E43" s="80"/>
      <c r="F43" s="80"/>
      <c r="G43" s="80"/>
      <c r="H43" s="80"/>
      <c r="I43" s="80"/>
      <c r="J43" s="80"/>
      <c r="K43" s="77"/>
    </row>
    <row r="44" spans="2:11" ht="12.75" customHeight="1" x14ac:dyDescent="0.2">
      <c r="B44" s="75"/>
      <c r="C44" s="80"/>
      <c r="D44" s="80"/>
      <c r="E44" s="80"/>
      <c r="F44" s="80"/>
      <c r="G44" s="80"/>
      <c r="H44" s="80"/>
      <c r="I44" s="80"/>
      <c r="J44" s="80"/>
      <c r="K44" s="77"/>
    </row>
    <row r="45" spans="2:11" ht="12.75" customHeight="1" x14ac:dyDescent="0.2">
      <c r="B45" s="75"/>
      <c r="C45" s="245" t="s">
        <v>742</v>
      </c>
      <c r="D45" s="80"/>
      <c r="E45" s="80"/>
      <c r="F45" s="80"/>
      <c r="G45" s="80"/>
      <c r="H45" s="80"/>
      <c r="I45" s="80"/>
      <c r="J45" s="80"/>
      <c r="K45" s="77"/>
    </row>
    <row r="46" spans="2:11" ht="12" customHeight="1" x14ac:dyDescent="0.2">
      <c r="B46" s="75"/>
      <c r="C46" s="84"/>
      <c r="D46" s="80"/>
      <c r="E46" s="80"/>
      <c r="F46" s="80"/>
      <c r="G46" s="80"/>
      <c r="H46" s="80"/>
      <c r="I46" s="80"/>
      <c r="J46" s="80"/>
      <c r="K46" s="77"/>
    </row>
    <row r="47" spans="2:11" ht="15.75" customHeight="1" x14ac:dyDescent="0.2">
      <c r="B47" s="75"/>
      <c r="C47" s="82" t="s">
        <v>732</v>
      </c>
      <c r="D47" s="80"/>
      <c r="E47" s="80"/>
      <c r="F47" s="80"/>
      <c r="G47" s="80"/>
      <c r="H47" s="80"/>
      <c r="I47" s="80"/>
      <c r="J47" s="80"/>
      <c r="K47" s="77"/>
    </row>
    <row r="48" spans="2:11" ht="12.75" customHeight="1" x14ac:dyDescent="0.2">
      <c r="B48" s="75"/>
      <c r="C48" s="85" t="s">
        <v>730</v>
      </c>
      <c r="D48" s="80"/>
      <c r="E48" s="80"/>
      <c r="F48" s="80"/>
      <c r="G48" s="80"/>
      <c r="H48" s="80"/>
      <c r="I48" s="80"/>
      <c r="J48" s="80"/>
      <c r="K48" s="77"/>
    </row>
    <row r="49" spans="2:11" ht="12.75" customHeight="1" x14ac:dyDescent="0.2">
      <c r="B49" s="75"/>
      <c r="C49" s="85" t="s">
        <v>731</v>
      </c>
      <c r="D49" s="80"/>
      <c r="E49" s="80"/>
      <c r="F49" s="80"/>
      <c r="G49" s="80"/>
      <c r="H49" s="80"/>
      <c r="I49" s="80"/>
      <c r="J49" s="80"/>
      <c r="K49" s="77"/>
    </row>
    <row r="50" spans="2:11" x14ac:dyDescent="0.2">
      <c r="B50" s="75"/>
      <c r="C50" s="80"/>
      <c r="D50" s="80"/>
      <c r="E50" s="80"/>
      <c r="F50" s="80"/>
      <c r="G50" s="80"/>
      <c r="H50" s="80"/>
      <c r="I50" s="80"/>
      <c r="J50" s="80"/>
      <c r="K50" s="77"/>
    </row>
    <row r="51" spans="2:11" x14ac:dyDescent="0.2">
      <c r="B51" s="75"/>
      <c r="C51" s="83" t="s">
        <v>647</v>
      </c>
      <c r="D51" s="80"/>
      <c r="E51" s="80"/>
      <c r="F51" s="80"/>
      <c r="G51" s="80"/>
      <c r="H51" s="80"/>
      <c r="I51" s="80"/>
      <c r="J51" s="80"/>
      <c r="K51" s="77"/>
    </row>
    <row r="52" spans="2:11" x14ac:dyDescent="0.2">
      <c r="B52" s="75"/>
      <c r="C52" s="84" t="s">
        <v>648</v>
      </c>
      <c r="D52" s="80"/>
      <c r="E52" s="80"/>
      <c r="F52" s="80"/>
      <c r="G52" s="80"/>
      <c r="H52" s="80"/>
      <c r="I52" s="80"/>
      <c r="J52" s="80"/>
      <c r="K52" s="77"/>
    </row>
    <row r="53" spans="2:11" x14ac:dyDescent="0.2">
      <c r="B53" s="75"/>
      <c r="C53" s="84" t="s">
        <v>649</v>
      </c>
      <c r="D53" s="80"/>
      <c r="E53" s="80"/>
      <c r="F53" s="80"/>
      <c r="G53" s="80"/>
      <c r="H53" s="80"/>
      <c r="I53" s="80"/>
      <c r="J53" s="80"/>
      <c r="K53" s="77"/>
    </row>
    <row r="54" spans="2:11" x14ac:dyDescent="0.2">
      <c r="B54" s="75"/>
      <c r="C54" s="80"/>
      <c r="D54" s="80"/>
      <c r="E54" s="80"/>
      <c r="F54" s="80"/>
      <c r="G54" s="80"/>
      <c r="H54" s="80"/>
      <c r="I54" s="80"/>
      <c r="J54" s="80"/>
      <c r="K54" s="77"/>
    </row>
    <row r="55" spans="2:11" ht="15" x14ac:dyDescent="0.2">
      <c r="B55" s="75"/>
      <c r="C55" s="82" t="s">
        <v>733</v>
      </c>
      <c r="D55" s="80"/>
      <c r="E55" s="80"/>
      <c r="F55" s="80"/>
      <c r="G55" s="80"/>
      <c r="H55" s="80"/>
      <c r="I55" s="80"/>
      <c r="J55" s="80"/>
      <c r="K55" s="77"/>
    </row>
    <row r="56" spans="2:11" ht="10.5" customHeight="1" x14ac:dyDescent="0.2">
      <c r="B56" s="75"/>
      <c r="C56" s="80" t="s">
        <v>738</v>
      </c>
      <c r="D56" s="80"/>
      <c r="E56" s="80"/>
      <c r="F56" s="80"/>
      <c r="G56" s="80"/>
      <c r="H56" s="80"/>
      <c r="I56" s="80"/>
      <c r="J56" s="80"/>
      <c r="K56" s="77"/>
    </row>
    <row r="57" spans="2:11" x14ac:dyDescent="0.2">
      <c r="B57" s="75"/>
      <c r="C57" s="80" t="s">
        <v>737</v>
      </c>
      <c r="D57" s="80"/>
      <c r="E57" s="80"/>
      <c r="F57" s="80"/>
      <c r="G57" s="80"/>
      <c r="H57" s="80"/>
      <c r="I57" s="80"/>
      <c r="J57" s="80"/>
      <c r="K57" s="77"/>
    </row>
    <row r="58" spans="2:11" x14ac:dyDescent="0.2">
      <c r="B58" s="75"/>
      <c r="C58" s="80" t="s">
        <v>736</v>
      </c>
      <c r="D58" s="80"/>
      <c r="E58" s="80"/>
      <c r="F58" s="80"/>
      <c r="G58" s="80"/>
      <c r="H58" s="80"/>
      <c r="I58" s="80"/>
      <c r="J58" s="80"/>
      <c r="K58" s="77"/>
    </row>
    <row r="59" spans="2:11" x14ac:dyDescent="0.2">
      <c r="B59" s="75"/>
      <c r="C59" s="80"/>
      <c r="D59" s="80"/>
      <c r="E59" s="80"/>
      <c r="F59" s="80"/>
      <c r="G59" s="80"/>
      <c r="H59" s="80"/>
      <c r="I59" s="80"/>
      <c r="J59" s="80"/>
      <c r="K59" s="77"/>
    </row>
    <row r="60" spans="2:11" x14ac:dyDescent="0.2">
      <c r="B60" s="75"/>
      <c r="C60" s="83" t="s">
        <v>647</v>
      </c>
      <c r="D60" s="80"/>
      <c r="E60" s="80"/>
      <c r="F60" s="80"/>
      <c r="G60" s="80"/>
      <c r="H60" s="80"/>
      <c r="I60" s="80"/>
      <c r="J60" s="80"/>
      <c r="K60" s="77"/>
    </row>
    <row r="61" spans="2:11" x14ac:dyDescent="0.2">
      <c r="B61" s="75"/>
      <c r="C61" s="84" t="s">
        <v>650</v>
      </c>
      <c r="D61" s="80"/>
      <c r="E61" s="80"/>
      <c r="F61" s="80"/>
      <c r="G61" s="80"/>
      <c r="H61" s="80"/>
      <c r="I61" s="80"/>
      <c r="J61" s="80"/>
      <c r="K61" s="77"/>
    </row>
    <row r="62" spans="2:11" x14ac:dyDescent="0.2">
      <c r="B62" s="75"/>
      <c r="C62" s="84" t="s">
        <v>651</v>
      </c>
      <c r="D62" s="80"/>
      <c r="E62" s="80"/>
      <c r="F62" s="80"/>
      <c r="G62" s="80"/>
      <c r="H62" s="80"/>
      <c r="I62" s="80"/>
      <c r="J62" s="80"/>
      <c r="K62" s="77"/>
    </row>
    <row r="63" spans="2:11" x14ac:dyDescent="0.2">
      <c r="B63" s="75"/>
      <c r="C63" s="80"/>
      <c r="D63" s="80"/>
      <c r="E63" s="80"/>
      <c r="F63" s="80"/>
      <c r="G63" s="80"/>
      <c r="H63" s="80"/>
      <c r="I63" s="80"/>
      <c r="J63" s="80"/>
      <c r="K63" s="77"/>
    </row>
    <row r="64" spans="2:11" x14ac:dyDescent="0.2">
      <c r="B64" s="75"/>
      <c r="C64" s="80"/>
      <c r="D64" s="80"/>
      <c r="E64" s="80"/>
      <c r="F64" s="80"/>
      <c r="G64" s="80"/>
      <c r="H64" s="80"/>
      <c r="I64" s="80"/>
      <c r="J64" s="80"/>
      <c r="K64" s="77"/>
    </row>
    <row r="65" spans="2:11" ht="15" x14ac:dyDescent="0.2">
      <c r="B65" s="75"/>
      <c r="C65" s="82" t="s">
        <v>734</v>
      </c>
      <c r="D65" s="80"/>
      <c r="E65" s="80"/>
      <c r="F65" s="80"/>
      <c r="G65" s="80"/>
      <c r="H65" s="80"/>
      <c r="I65" s="80"/>
      <c r="J65" s="80"/>
      <c r="K65" s="77"/>
    </row>
    <row r="66" spans="2:11" x14ac:dyDescent="0.2">
      <c r="B66" s="75"/>
      <c r="C66" s="80" t="s">
        <v>720</v>
      </c>
      <c r="D66" s="80"/>
      <c r="E66" s="80"/>
      <c r="F66" s="80"/>
      <c r="G66" s="80"/>
      <c r="H66" s="80"/>
      <c r="I66" s="80"/>
      <c r="J66" s="80"/>
      <c r="K66" s="77"/>
    </row>
    <row r="67" spans="2:11" x14ac:dyDescent="0.2">
      <c r="B67" s="75"/>
      <c r="C67" s="80" t="s">
        <v>721</v>
      </c>
      <c r="D67" s="80"/>
      <c r="E67" s="80"/>
      <c r="F67" s="80"/>
      <c r="G67" s="80"/>
      <c r="H67" s="80"/>
      <c r="I67" s="80"/>
      <c r="J67" s="80"/>
      <c r="K67" s="77"/>
    </row>
    <row r="68" spans="2:11" ht="15" x14ac:dyDescent="0.2">
      <c r="B68" s="75"/>
      <c r="C68" s="82"/>
      <c r="D68" s="80"/>
      <c r="E68" s="80"/>
      <c r="F68" s="80"/>
      <c r="G68" s="80"/>
      <c r="H68" s="80"/>
      <c r="I68" s="80"/>
      <c r="J68" s="80"/>
      <c r="K68" s="77"/>
    </row>
    <row r="69" spans="2:11" x14ac:dyDescent="0.2">
      <c r="B69" s="75"/>
      <c r="C69" s="83" t="s">
        <v>647</v>
      </c>
      <c r="D69" s="80"/>
      <c r="E69" s="80"/>
      <c r="F69" s="80"/>
      <c r="G69" s="80"/>
      <c r="H69" s="80"/>
      <c r="I69" s="80"/>
      <c r="J69" s="80"/>
      <c r="K69" s="77"/>
    </row>
    <row r="70" spans="2:11" x14ac:dyDescent="0.2">
      <c r="B70" s="75"/>
      <c r="C70" s="84" t="s">
        <v>652</v>
      </c>
      <c r="D70" s="80"/>
      <c r="E70" s="80"/>
      <c r="F70" s="80"/>
      <c r="G70" s="80"/>
      <c r="H70" s="80"/>
      <c r="I70" s="80"/>
      <c r="J70" s="80"/>
      <c r="K70" s="77"/>
    </row>
    <row r="71" spans="2:11" x14ac:dyDescent="0.2">
      <c r="B71" s="75"/>
      <c r="C71" s="84" t="s">
        <v>653</v>
      </c>
      <c r="D71" s="80"/>
      <c r="E71" s="80"/>
      <c r="F71" s="80"/>
      <c r="G71" s="80"/>
      <c r="H71" s="80"/>
      <c r="I71" s="80"/>
      <c r="J71" s="80"/>
      <c r="K71" s="77"/>
    </row>
    <row r="72" spans="2:11" x14ac:dyDescent="0.2">
      <c r="B72" s="75"/>
      <c r="C72" s="80"/>
      <c r="D72" s="80"/>
      <c r="E72" s="80"/>
      <c r="F72" s="80"/>
      <c r="G72" s="80"/>
      <c r="H72" s="80"/>
      <c r="I72" s="80"/>
      <c r="J72" s="80"/>
      <c r="K72" s="77"/>
    </row>
    <row r="73" spans="2:11" ht="15" x14ac:dyDescent="0.2">
      <c r="B73" s="75"/>
      <c r="C73" s="82" t="s">
        <v>735</v>
      </c>
      <c r="D73" s="80"/>
      <c r="E73" s="80"/>
      <c r="F73" s="80"/>
      <c r="G73" s="80"/>
      <c r="H73" s="80"/>
      <c r="I73" s="80"/>
      <c r="J73" s="80"/>
      <c r="K73" s="77"/>
    </row>
    <row r="74" spans="2:11" x14ac:dyDescent="0.2">
      <c r="B74" s="75"/>
      <c r="C74" s="85" t="s">
        <v>748</v>
      </c>
      <c r="D74" s="80"/>
      <c r="E74" s="80"/>
      <c r="F74" s="80"/>
      <c r="G74" s="80"/>
      <c r="H74" s="80"/>
      <c r="I74" s="80"/>
      <c r="J74" s="80"/>
      <c r="K74" s="77"/>
    </row>
    <row r="75" spans="2:11" x14ac:dyDescent="0.2">
      <c r="B75" s="75"/>
      <c r="C75" s="85" t="s">
        <v>749</v>
      </c>
      <c r="D75" s="80"/>
      <c r="E75" s="80"/>
      <c r="F75" s="80"/>
      <c r="G75" s="80"/>
      <c r="H75" s="80"/>
      <c r="I75" s="80"/>
      <c r="J75" s="80"/>
      <c r="K75" s="77"/>
    </row>
    <row r="76" spans="2:11" x14ac:dyDescent="0.2">
      <c r="B76" s="75"/>
      <c r="C76" s="80"/>
      <c r="D76" s="80"/>
      <c r="E76" s="80"/>
      <c r="F76" s="80"/>
      <c r="G76" s="80"/>
      <c r="H76" s="80"/>
      <c r="I76" s="80"/>
      <c r="J76" s="80"/>
      <c r="K76" s="77"/>
    </row>
    <row r="77" spans="2:11" ht="15" x14ac:dyDescent="0.2">
      <c r="B77" s="75"/>
      <c r="C77" s="82" t="s">
        <v>739</v>
      </c>
      <c r="D77" s="80"/>
      <c r="E77" s="80"/>
      <c r="F77" s="80"/>
      <c r="G77" s="80"/>
      <c r="H77" s="80"/>
      <c r="I77" s="80"/>
      <c r="J77" s="80"/>
      <c r="K77" s="77"/>
    </row>
    <row r="78" spans="2:11" x14ac:dyDescent="0.2">
      <c r="B78" s="75"/>
      <c r="C78" s="85" t="s">
        <v>740</v>
      </c>
      <c r="D78" s="80"/>
      <c r="E78" s="80"/>
      <c r="F78" s="80"/>
      <c r="G78" s="80"/>
      <c r="H78" s="80"/>
      <c r="I78" s="80"/>
      <c r="J78" s="80"/>
      <c r="K78" s="77"/>
    </row>
    <row r="79" spans="2:11" x14ac:dyDescent="0.2">
      <c r="B79" s="75"/>
      <c r="C79" s="85" t="s">
        <v>741</v>
      </c>
      <c r="D79" s="80"/>
      <c r="E79" s="80"/>
      <c r="F79" s="80"/>
      <c r="G79" s="80"/>
      <c r="H79" s="80"/>
      <c r="I79" s="80"/>
      <c r="J79" s="80"/>
      <c r="K79" s="77"/>
    </row>
    <row r="80" spans="2:11" x14ac:dyDescent="0.2">
      <c r="B80" s="75"/>
      <c r="C80" s="86" t="s">
        <v>722</v>
      </c>
      <c r="D80" s="80"/>
      <c r="E80" s="80"/>
      <c r="F80" s="80"/>
      <c r="G80" s="80"/>
      <c r="H80" s="80"/>
      <c r="I80" s="80"/>
      <c r="J80" s="80"/>
      <c r="K80" s="77"/>
    </row>
    <row r="81" spans="2:11" x14ac:dyDescent="0.2">
      <c r="B81" s="75"/>
      <c r="C81" s="86" t="s">
        <v>745</v>
      </c>
      <c r="D81" s="80"/>
      <c r="E81" s="80"/>
      <c r="F81" s="80"/>
      <c r="G81" s="80"/>
      <c r="H81" s="80"/>
      <c r="I81" s="80"/>
      <c r="J81" s="80"/>
      <c r="K81" s="77"/>
    </row>
    <row r="82" spans="2:11" x14ac:dyDescent="0.2">
      <c r="B82" s="75"/>
      <c r="C82" s="80"/>
      <c r="D82" s="80"/>
      <c r="E82" s="80"/>
      <c r="F82" s="80"/>
      <c r="G82" s="80"/>
      <c r="H82" s="80"/>
      <c r="I82" s="80"/>
      <c r="J82" s="80"/>
      <c r="K82" s="77"/>
    </row>
    <row r="83" spans="2:11" x14ac:dyDescent="0.2">
      <c r="B83" s="75"/>
      <c r="C83" s="83" t="s">
        <v>746</v>
      </c>
      <c r="D83" s="80"/>
      <c r="E83" s="80"/>
      <c r="F83" s="80"/>
      <c r="G83" s="80"/>
      <c r="H83" s="80"/>
      <c r="I83" s="80"/>
      <c r="J83" s="80"/>
      <c r="K83" s="77"/>
    </row>
    <row r="84" spans="2:11" x14ac:dyDescent="0.2">
      <c r="B84" s="75"/>
      <c r="C84" s="84" t="s">
        <v>654</v>
      </c>
      <c r="D84" s="80"/>
      <c r="E84" s="80"/>
      <c r="F84" s="80"/>
      <c r="G84" s="80"/>
      <c r="H84" s="80"/>
      <c r="I84" s="80"/>
      <c r="J84" s="80"/>
      <c r="K84" s="77"/>
    </row>
    <row r="85" spans="2:11" x14ac:dyDescent="0.2">
      <c r="B85" s="75"/>
      <c r="D85" s="80"/>
      <c r="E85" s="80"/>
      <c r="F85" s="80"/>
      <c r="G85" s="80"/>
      <c r="H85" s="80"/>
      <c r="I85" s="80"/>
      <c r="J85" s="80"/>
      <c r="K85" s="77"/>
    </row>
    <row r="86" spans="2:11" x14ac:dyDescent="0.2">
      <c r="B86" s="75"/>
      <c r="C86" s="84"/>
      <c r="D86" s="80"/>
      <c r="E86" s="80"/>
      <c r="F86" s="80"/>
      <c r="G86" s="80"/>
      <c r="H86" s="80"/>
      <c r="I86" s="80"/>
      <c r="J86" s="80"/>
      <c r="K86" s="77"/>
    </row>
    <row r="87" spans="2:11" ht="13.5" thickBot="1" x14ac:dyDescent="0.25">
      <c r="B87" s="87"/>
      <c r="C87" s="88"/>
      <c r="D87" s="89"/>
      <c r="E87" s="89"/>
      <c r="F87" s="89"/>
      <c r="G87" s="89"/>
      <c r="H87" s="89"/>
      <c r="I87" s="89" t="s">
        <v>747</v>
      </c>
      <c r="J87" s="89"/>
      <c r="K87" s="90"/>
    </row>
    <row r="88" spans="2:11" x14ac:dyDescent="0.2">
      <c r="C88" s="91"/>
    </row>
  </sheetData>
  <mergeCells count="4">
    <mergeCell ref="C3:E3"/>
    <mergeCell ref="F3:H3"/>
    <mergeCell ref="C4:E4"/>
    <mergeCell ref="F4:H4"/>
  </mergeCells>
  <hyperlinks>
    <hyperlink ref="C61" r:id="rId1" location="page=16" xr:uid="{00000000-0004-0000-0000-000001000000}"/>
    <hyperlink ref="C52" r:id="rId2" location="page=13" xr:uid="{00000000-0004-0000-0000-000003000000}"/>
    <hyperlink ref="C53" r:id="rId3" location="page=13" xr:uid="{00000000-0004-0000-0000-000004000000}"/>
    <hyperlink ref="C62" r:id="rId4" location="page=16" xr:uid="{00000000-0004-0000-0000-000005000000}"/>
    <hyperlink ref="C70" r:id="rId5" location="page=15" xr:uid="{00000000-0004-0000-0000-000006000000}"/>
    <hyperlink ref="C71" r:id="rId6" location="page=15" xr:uid="{00000000-0004-0000-0000-000007000000}"/>
    <hyperlink ref="C84" r:id="rId7" xr:uid="{00000000-0004-0000-0000-000008000000}"/>
    <hyperlink ref="C35" r:id="rId8" xr:uid="{077AA0C0-8F97-4A64-9F9A-D043E1903730}"/>
    <hyperlink ref="C34" r:id="rId9" xr:uid="{E2BC8AC3-D834-4752-B1E9-9729258BF8D0}"/>
  </hyperlinks>
  <pageMargins left="0.7" right="0.7" top="0.78740157499999996" bottom="0.78740157499999996" header="0.3" footer="0.3"/>
  <pageSetup paperSize="9" scale="70" orientation="portrait"/>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B1:R52"/>
  <sheetViews>
    <sheetView zoomScale="80" zoomScaleNormal="80" zoomScaleSheetLayoutView="50" workbookViewId="0">
      <selection activeCell="B3" sqref="B3:E3"/>
    </sheetView>
  </sheetViews>
  <sheetFormatPr baseColWidth="10" defaultColWidth="11.7109375" defaultRowHeight="12.75" x14ac:dyDescent="0.2"/>
  <cols>
    <col min="1" max="1" width="2.140625" style="92" customWidth="1"/>
    <col min="2" max="2" width="4.5703125" style="92" customWidth="1"/>
    <col min="3" max="3" width="11.7109375" style="93"/>
    <col min="4" max="4" width="32.140625" style="93" customWidth="1"/>
    <col min="5" max="5" width="5.7109375" style="92" customWidth="1"/>
    <col min="6" max="6" width="52.140625" style="94" customWidth="1"/>
    <col min="7" max="7" width="52.140625" style="95" customWidth="1"/>
    <col min="8" max="8" width="52" style="92" customWidth="1"/>
    <col min="9" max="16384" width="11.7109375" style="92"/>
  </cols>
  <sheetData>
    <row r="1" spans="2:9" ht="13.5" thickBot="1" x14ac:dyDescent="0.25"/>
    <row r="2" spans="2:9" ht="26.25" customHeight="1" x14ac:dyDescent="0.2">
      <c r="B2" s="247" t="s">
        <v>655</v>
      </c>
      <c r="C2" s="248"/>
      <c r="D2" s="248"/>
      <c r="E2" s="248"/>
      <c r="F2" s="96" t="s">
        <v>640</v>
      </c>
      <c r="G2" s="96" t="s">
        <v>641</v>
      </c>
      <c r="H2" s="96" t="s">
        <v>23</v>
      </c>
      <c r="I2" s="97"/>
    </row>
    <row r="3" spans="2:9" ht="24" customHeight="1" thickBot="1" x14ac:dyDescent="0.25">
      <c r="B3" s="253">
        <f>Instruction!C4</f>
        <v>0</v>
      </c>
      <c r="C3" s="254"/>
      <c r="D3" s="254"/>
      <c r="E3" s="254"/>
      <c r="F3" s="98">
        <f>Instruction!F4</f>
        <v>0</v>
      </c>
      <c r="G3" s="99">
        <f>Instruction!J3</f>
        <v>0</v>
      </c>
      <c r="H3" s="99">
        <f>Instruction!J4</f>
        <v>0</v>
      </c>
      <c r="I3" s="97"/>
    </row>
    <row r="4" spans="2:9" ht="24" customHeight="1" thickBot="1" x14ac:dyDescent="0.25">
      <c r="B4" s="100"/>
      <c r="C4" s="101"/>
      <c r="D4" s="101"/>
      <c r="E4" s="101"/>
      <c r="F4" s="101"/>
      <c r="G4" s="101"/>
      <c r="H4" s="102"/>
    </row>
    <row r="5" spans="2:9" ht="16.5" customHeight="1" x14ac:dyDescent="0.2">
      <c r="B5" s="255" t="s">
        <v>656</v>
      </c>
      <c r="C5" s="256"/>
      <c r="D5" s="257"/>
      <c r="E5" s="264" t="s">
        <v>657</v>
      </c>
      <c r="F5" s="267" t="s">
        <v>658</v>
      </c>
      <c r="G5" s="267" t="s">
        <v>659</v>
      </c>
      <c r="H5" s="103" t="s">
        <v>660</v>
      </c>
    </row>
    <row r="6" spans="2:9" ht="15" customHeight="1" x14ac:dyDescent="0.2">
      <c r="B6" s="258"/>
      <c r="C6" s="259"/>
      <c r="D6" s="260"/>
      <c r="E6" s="265"/>
      <c r="F6" s="268"/>
      <c r="G6" s="268"/>
      <c r="H6" s="269" t="s">
        <v>661</v>
      </c>
    </row>
    <row r="7" spans="2:9" ht="24" thickBot="1" x14ac:dyDescent="0.25">
      <c r="B7" s="261"/>
      <c r="C7" s="262"/>
      <c r="D7" s="263"/>
      <c r="E7" s="266"/>
      <c r="F7" s="104"/>
      <c r="G7" s="105" t="s">
        <v>662</v>
      </c>
      <c r="H7" s="270"/>
    </row>
    <row r="8" spans="2:9" ht="22.35" customHeight="1" x14ac:dyDescent="0.2">
      <c r="B8" s="271" t="s">
        <v>663</v>
      </c>
      <c r="C8" s="273" t="s">
        <v>664</v>
      </c>
      <c r="D8" s="274"/>
      <c r="E8" s="277">
        <v>1</v>
      </c>
      <c r="F8" s="106"/>
      <c r="G8" s="107"/>
      <c r="H8" s="108"/>
    </row>
    <row r="9" spans="2:9" ht="22.35" customHeight="1" x14ac:dyDescent="0.2">
      <c r="B9" s="271"/>
      <c r="C9" s="273"/>
      <c r="D9" s="274"/>
      <c r="E9" s="277"/>
      <c r="F9" s="109"/>
      <c r="G9" s="110"/>
      <c r="H9" s="111"/>
    </row>
    <row r="10" spans="2:9" ht="22.35" customHeight="1" x14ac:dyDescent="0.2">
      <c r="B10" s="271"/>
      <c r="C10" s="273"/>
      <c r="D10" s="274"/>
      <c r="E10" s="277"/>
      <c r="F10" s="112"/>
      <c r="G10" s="111"/>
      <c r="H10" s="111"/>
    </row>
    <row r="11" spans="2:9" ht="22.35" customHeight="1" x14ac:dyDescent="0.2">
      <c r="B11" s="271"/>
      <c r="C11" s="273"/>
      <c r="D11" s="274"/>
      <c r="E11" s="277"/>
      <c r="F11" s="112"/>
      <c r="G11" s="111"/>
      <c r="H11" s="113"/>
    </row>
    <row r="12" spans="2:9" ht="22.35" customHeight="1" thickBot="1" x14ac:dyDescent="0.25">
      <c r="B12" s="271"/>
      <c r="C12" s="275"/>
      <c r="D12" s="276"/>
      <c r="E12" s="278"/>
      <c r="F12" s="114"/>
      <c r="G12" s="115"/>
      <c r="H12" s="116"/>
    </row>
    <row r="13" spans="2:9" ht="22.35" customHeight="1" x14ac:dyDescent="0.2">
      <c r="B13" s="271"/>
      <c r="C13" s="273" t="s">
        <v>665</v>
      </c>
      <c r="D13" s="274"/>
      <c r="E13" s="277">
        <v>2</v>
      </c>
      <c r="F13" s="117"/>
      <c r="G13" s="118"/>
      <c r="H13" s="108"/>
    </row>
    <row r="14" spans="2:9" ht="22.35" customHeight="1" x14ac:dyDescent="0.2">
      <c r="B14" s="271"/>
      <c r="C14" s="273"/>
      <c r="D14" s="274"/>
      <c r="E14" s="277"/>
      <c r="F14" s="109"/>
      <c r="G14" s="110"/>
      <c r="H14" s="119"/>
    </row>
    <row r="15" spans="2:9" ht="22.35" customHeight="1" x14ac:dyDescent="0.2">
      <c r="B15" s="271"/>
      <c r="C15" s="273"/>
      <c r="D15" s="274"/>
      <c r="E15" s="277"/>
      <c r="F15" s="109"/>
      <c r="G15" s="110"/>
      <c r="H15" s="120"/>
    </row>
    <row r="16" spans="2:9" ht="22.35" customHeight="1" x14ac:dyDescent="0.2">
      <c r="B16" s="271"/>
      <c r="C16" s="273"/>
      <c r="D16" s="274"/>
      <c r="E16" s="277"/>
      <c r="F16" s="109"/>
      <c r="G16" s="110"/>
      <c r="H16" s="113"/>
    </row>
    <row r="17" spans="2:18" ht="37.5" customHeight="1" thickBot="1" x14ac:dyDescent="0.25">
      <c r="B17" s="272"/>
      <c r="C17" s="275"/>
      <c r="D17" s="276"/>
      <c r="E17" s="278"/>
      <c r="F17" s="114"/>
      <c r="G17" s="115"/>
      <c r="H17" s="116"/>
    </row>
    <row r="18" spans="2:18" ht="22.35" customHeight="1" x14ac:dyDescent="0.2">
      <c r="B18" s="290" t="s">
        <v>666</v>
      </c>
      <c r="C18" s="291" t="s">
        <v>667</v>
      </c>
      <c r="D18" s="292"/>
      <c r="E18" s="285">
        <v>3</v>
      </c>
      <c r="F18" s="117"/>
      <c r="G18" s="118"/>
      <c r="H18" s="121"/>
    </row>
    <row r="19" spans="2:18" ht="22.35" customHeight="1" x14ac:dyDescent="0.2">
      <c r="B19" s="271"/>
      <c r="C19" s="273"/>
      <c r="D19" s="274"/>
      <c r="E19" s="277"/>
      <c r="F19" s="109"/>
      <c r="G19" s="110"/>
      <c r="H19" s="111"/>
    </row>
    <row r="20" spans="2:18" ht="22.35" customHeight="1" x14ac:dyDescent="0.2">
      <c r="B20" s="271"/>
      <c r="C20" s="273"/>
      <c r="D20" s="274"/>
      <c r="E20" s="277"/>
      <c r="F20" s="109"/>
      <c r="G20" s="110"/>
      <c r="H20" s="122"/>
    </row>
    <row r="21" spans="2:18" ht="22.35" customHeight="1" x14ac:dyDescent="0.2">
      <c r="B21" s="271"/>
      <c r="C21" s="273"/>
      <c r="D21" s="274"/>
      <c r="E21" s="277"/>
      <c r="F21" s="109"/>
      <c r="G21" s="110"/>
      <c r="H21" s="113"/>
    </row>
    <row r="22" spans="2:18" ht="22.35" customHeight="1" thickBot="1" x14ac:dyDescent="0.25">
      <c r="B22" s="271"/>
      <c r="C22" s="275"/>
      <c r="D22" s="276"/>
      <c r="E22" s="278"/>
      <c r="F22" s="114"/>
      <c r="G22" s="115"/>
      <c r="H22" s="116"/>
    </row>
    <row r="23" spans="2:18" ht="22.35" customHeight="1" x14ac:dyDescent="0.2">
      <c r="B23" s="271"/>
      <c r="C23" s="293" t="s">
        <v>668</v>
      </c>
      <c r="D23" s="294"/>
      <c r="E23" s="285">
        <v>4</v>
      </c>
      <c r="F23" s="117"/>
      <c r="G23" s="118"/>
      <c r="H23" s="121"/>
    </row>
    <row r="24" spans="2:18" ht="22.35" customHeight="1" x14ac:dyDescent="0.2">
      <c r="B24" s="271"/>
      <c r="C24" s="295"/>
      <c r="D24" s="296"/>
      <c r="E24" s="277"/>
      <c r="F24" s="109"/>
      <c r="G24" s="110"/>
      <c r="H24" s="111"/>
    </row>
    <row r="25" spans="2:18" ht="22.35" customHeight="1" x14ac:dyDescent="0.2">
      <c r="B25" s="271"/>
      <c r="C25" s="295"/>
      <c r="D25" s="296"/>
      <c r="E25" s="277"/>
      <c r="F25" s="109"/>
      <c r="G25" s="110"/>
      <c r="H25" s="122"/>
    </row>
    <row r="26" spans="2:18" ht="22.35" customHeight="1" x14ac:dyDescent="0.2">
      <c r="B26" s="271"/>
      <c r="C26" s="295"/>
      <c r="D26" s="296"/>
      <c r="E26" s="277"/>
      <c r="F26" s="109"/>
      <c r="G26" s="110"/>
      <c r="H26" s="113"/>
    </row>
    <row r="27" spans="2:18" ht="22.35" customHeight="1" thickBot="1" x14ac:dyDescent="0.25">
      <c r="B27" s="272"/>
      <c r="C27" s="297"/>
      <c r="D27" s="298"/>
      <c r="E27" s="278"/>
      <c r="F27" s="114"/>
      <c r="G27" s="115"/>
      <c r="H27" s="116"/>
    </row>
    <row r="28" spans="2:18" ht="22.35" customHeight="1" x14ac:dyDescent="0.2">
      <c r="B28" s="290" t="s">
        <v>669</v>
      </c>
      <c r="C28" s="299" t="s">
        <v>670</v>
      </c>
      <c r="D28" s="300"/>
      <c r="E28" s="285">
        <v>5</v>
      </c>
      <c r="F28" s="117"/>
      <c r="G28" s="118"/>
      <c r="H28" s="121"/>
      <c r="I28" s="123"/>
      <c r="J28" s="123"/>
      <c r="K28" s="123"/>
      <c r="L28" s="123"/>
      <c r="M28" s="123"/>
      <c r="N28" s="123"/>
      <c r="O28" s="123"/>
      <c r="P28" s="123"/>
      <c r="Q28" s="123"/>
      <c r="R28" s="123"/>
    </row>
    <row r="29" spans="2:18" ht="22.35" customHeight="1" x14ac:dyDescent="0.2">
      <c r="B29" s="271"/>
      <c r="C29" s="301"/>
      <c r="D29" s="302"/>
      <c r="E29" s="277"/>
      <c r="F29" s="109"/>
      <c r="G29" s="110"/>
      <c r="H29" s="111"/>
      <c r="I29" s="123"/>
      <c r="J29" s="123"/>
      <c r="K29" s="123"/>
      <c r="L29" s="123"/>
      <c r="M29" s="123"/>
      <c r="N29" s="123"/>
      <c r="O29" s="123"/>
      <c r="P29" s="123"/>
      <c r="Q29" s="123"/>
      <c r="R29" s="123"/>
    </row>
    <row r="30" spans="2:18" ht="22.35" customHeight="1" x14ac:dyDescent="0.2">
      <c r="B30" s="271"/>
      <c r="C30" s="301"/>
      <c r="D30" s="302"/>
      <c r="E30" s="277"/>
      <c r="F30" s="109"/>
      <c r="G30" s="110"/>
      <c r="H30" s="122"/>
      <c r="I30" s="123"/>
      <c r="J30" s="123"/>
      <c r="K30" s="123"/>
      <c r="L30" s="123"/>
      <c r="M30" s="123"/>
      <c r="N30" s="123"/>
      <c r="O30" s="123"/>
      <c r="P30" s="123"/>
      <c r="Q30" s="123"/>
      <c r="R30" s="123"/>
    </row>
    <row r="31" spans="2:18" ht="22.35" customHeight="1" x14ac:dyDescent="0.2">
      <c r="B31" s="271"/>
      <c r="C31" s="301"/>
      <c r="D31" s="302"/>
      <c r="E31" s="277"/>
      <c r="F31" s="109"/>
      <c r="G31" s="110"/>
      <c r="H31" s="113"/>
      <c r="I31" s="123"/>
      <c r="J31" s="123"/>
      <c r="K31" s="123"/>
      <c r="L31" s="123"/>
      <c r="M31" s="123"/>
      <c r="N31" s="123"/>
      <c r="O31" s="123"/>
      <c r="P31" s="123"/>
      <c r="Q31" s="123"/>
      <c r="R31" s="123"/>
    </row>
    <row r="32" spans="2:18" ht="22.35" customHeight="1" thickBot="1" x14ac:dyDescent="0.25">
      <c r="B32" s="271"/>
      <c r="C32" s="303"/>
      <c r="D32" s="304"/>
      <c r="E32" s="278"/>
      <c r="F32" s="114"/>
      <c r="G32" s="115"/>
      <c r="H32" s="116"/>
      <c r="I32" s="123"/>
      <c r="J32" s="123"/>
      <c r="K32" s="123"/>
      <c r="L32" s="123"/>
      <c r="M32" s="123"/>
      <c r="N32" s="123"/>
      <c r="O32" s="123"/>
      <c r="P32" s="123"/>
      <c r="Q32" s="123"/>
      <c r="R32" s="123"/>
    </row>
    <row r="33" spans="2:18" ht="22.35" customHeight="1" x14ac:dyDescent="0.2">
      <c r="B33" s="271"/>
      <c r="C33" s="291" t="s">
        <v>671</v>
      </c>
      <c r="D33" s="292"/>
      <c r="E33" s="285">
        <v>6</v>
      </c>
      <c r="F33" s="117"/>
      <c r="G33" s="118"/>
      <c r="H33" s="121"/>
      <c r="I33" s="123"/>
      <c r="J33" s="123"/>
      <c r="K33" s="123"/>
      <c r="L33" s="123"/>
      <c r="M33" s="123"/>
      <c r="N33" s="123"/>
      <c r="O33" s="123"/>
      <c r="P33" s="123"/>
      <c r="Q33" s="123"/>
      <c r="R33" s="123"/>
    </row>
    <row r="34" spans="2:18" ht="22.35" customHeight="1" x14ac:dyDescent="0.2">
      <c r="B34" s="271"/>
      <c r="C34" s="273"/>
      <c r="D34" s="274"/>
      <c r="E34" s="277"/>
      <c r="F34" s="109"/>
      <c r="G34" s="110"/>
      <c r="H34" s="111"/>
      <c r="I34" s="123"/>
      <c r="J34" s="123"/>
      <c r="K34" s="123"/>
      <c r="L34" s="123"/>
      <c r="M34" s="123"/>
      <c r="N34" s="123"/>
      <c r="O34" s="123"/>
      <c r="P34" s="123"/>
      <c r="Q34" s="123"/>
      <c r="R34" s="123"/>
    </row>
    <row r="35" spans="2:18" ht="22.35" customHeight="1" x14ac:dyDescent="0.2">
      <c r="B35" s="271"/>
      <c r="C35" s="273"/>
      <c r="D35" s="274"/>
      <c r="E35" s="277"/>
      <c r="F35" s="109"/>
      <c r="G35" s="110"/>
      <c r="H35" s="122"/>
      <c r="I35" s="123"/>
      <c r="J35" s="123"/>
      <c r="K35" s="123"/>
      <c r="L35" s="123"/>
      <c r="M35" s="123"/>
      <c r="N35" s="123"/>
      <c r="O35" s="123"/>
      <c r="P35" s="123"/>
      <c r="Q35" s="123"/>
      <c r="R35" s="123"/>
    </row>
    <row r="36" spans="2:18" ht="22.35" customHeight="1" x14ac:dyDescent="0.2">
      <c r="B36" s="271"/>
      <c r="C36" s="273"/>
      <c r="D36" s="274"/>
      <c r="E36" s="277"/>
      <c r="F36" s="109"/>
      <c r="G36" s="110"/>
      <c r="H36" s="113"/>
      <c r="I36" s="124" t="s">
        <v>206</v>
      </c>
      <c r="J36" s="123"/>
    </row>
    <row r="37" spans="2:18" ht="21" customHeight="1" thickBot="1" x14ac:dyDescent="0.25">
      <c r="B37" s="271"/>
      <c r="C37" s="275"/>
      <c r="D37" s="276"/>
      <c r="E37" s="278"/>
      <c r="F37" s="114"/>
      <c r="G37" s="115"/>
      <c r="H37" s="116"/>
      <c r="I37" s="123"/>
      <c r="J37" s="123"/>
      <c r="K37" s="123"/>
      <c r="L37" s="123"/>
      <c r="M37" s="123"/>
      <c r="N37" s="123"/>
      <c r="O37" s="123"/>
      <c r="P37" s="123"/>
      <c r="Q37" s="123"/>
      <c r="R37" s="123"/>
    </row>
    <row r="38" spans="2:18" ht="22.35" customHeight="1" x14ac:dyDescent="0.2">
      <c r="B38" s="271"/>
      <c r="C38" s="279" t="s">
        <v>672</v>
      </c>
      <c r="D38" s="280"/>
      <c r="E38" s="285">
        <v>7</v>
      </c>
      <c r="F38" s="117"/>
      <c r="G38" s="118"/>
      <c r="H38" s="121"/>
      <c r="I38" s="123"/>
      <c r="J38" s="123"/>
      <c r="K38" s="123"/>
      <c r="L38" s="123"/>
      <c r="M38" s="123"/>
      <c r="N38" s="123"/>
      <c r="O38" s="123"/>
      <c r="P38" s="123"/>
      <c r="Q38" s="123"/>
      <c r="R38" s="123"/>
    </row>
    <row r="39" spans="2:18" ht="22.35" customHeight="1" x14ac:dyDescent="0.2">
      <c r="B39" s="271"/>
      <c r="C39" s="281"/>
      <c r="D39" s="282"/>
      <c r="E39" s="277"/>
      <c r="F39" s="109"/>
      <c r="G39" s="110"/>
      <c r="H39" s="111"/>
      <c r="I39" s="123"/>
      <c r="J39" s="123"/>
      <c r="K39" s="123"/>
      <c r="L39" s="123"/>
      <c r="M39" s="123"/>
      <c r="N39" s="123"/>
      <c r="O39" s="123"/>
      <c r="P39" s="123"/>
      <c r="Q39" s="123"/>
      <c r="R39" s="123"/>
    </row>
    <row r="40" spans="2:18" ht="22.35" customHeight="1" x14ac:dyDescent="0.2">
      <c r="B40" s="271"/>
      <c r="C40" s="281"/>
      <c r="D40" s="282"/>
      <c r="E40" s="277"/>
      <c r="F40" s="109"/>
      <c r="G40" s="110"/>
      <c r="H40" s="122"/>
      <c r="I40" s="123"/>
      <c r="J40" s="123"/>
      <c r="K40" s="123"/>
      <c r="L40" s="123"/>
      <c r="M40" s="123"/>
      <c r="N40" s="123"/>
      <c r="O40" s="123"/>
      <c r="P40" s="123"/>
      <c r="Q40" s="123"/>
      <c r="R40" s="123"/>
    </row>
    <row r="41" spans="2:18" ht="22.35" customHeight="1" x14ac:dyDescent="0.2">
      <c r="B41" s="271"/>
      <c r="C41" s="281"/>
      <c r="D41" s="282"/>
      <c r="E41" s="277"/>
      <c r="F41" s="109"/>
      <c r="G41" s="110"/>
      <c r="H41" s="113"/>
      <c r="I41" s="123"/>
      <c r="J41" s="123"/>
      <c r="K41" s="123"/>
      <c r="L41" s="123"/>
      <c r="M41" s="123"/>
      <c r="N41" s="123"/>
      <c r="O41" s="123"/>
      <c r="P41" s="123"/>
      <c r="Q41" s="123"/>
      <c r="R41" s="123"/>
    </row>
    <row r="42" spans="2:18" ht="22.35" customHeight="1" thickBot="1" x14ac:dyDescent="0.25">
      <c r="B42" s="272"/>
      <c r="C42" s="283"/>
      <c r="D42" s="284"/>
      <c r="E42" s="278"/>
      <c r="F42" s="114"/>
      <c r="G42" s="115"/>
      <c r="H42" s="116"/>
      <c r="I42" s="123"/>
      <c r="J42" s="123"/>
      <c r="K42" s="123"/>
      <c r="L42" s="123"/>
      <c r="M42" s="123"/>
      <c r="N42" s="123"/>
      <c r="O42" s="123"/>
      <c r="P42" s="123"/>
      <c r="Q42" s="123"/>
      <c r="R42" s="123"/>
    </row>
    <row r="43" spans="2:18" ht="46.5" customHeight="1" thickBot="1" x14ac:dyDescent="0.25">
      <c r="B43" s="286" t="s">
        <v>673</v>
      </c>
      <c r="C43" s="287"/>
      <c r="D43" s="287"/>
      <c r="E43" s="287"/>
      <c r="F43" s="288"/>
      <c r="G43" s="288"/>
      <c r="H43" s="289"/>
    </row>
    <row r="44" spans="2:18" ht="12.75" customHeight="1" x14ac:dyDescent="0.2">
      <c r="B44" s="125"/>
      <c r="C44" s="126"/>
      <c r="D44" s="126"/>
      <c r="E44" s="127"/>
      <c r="F44" s="128" t="s">
        <v>206</v>
      </c>
      <c r="G44" s="129"/>
      <c r="H44" s="130"/>
    </row>
    <row r="45" spans="2:18" ht="9.75" customHeight="1" x14ac:dyDescent="0.2">
      <c r="B45" s="125"/>
      <c r="C45" s="126" t="s">
        <v>206</v>
      </c>
      <c r="D45" s="126"/>
      <c r="E45" s="126"/>
      <c r="F45" s="131"/>
      <c r="G45" s="131"/>
      <c r="H45" s="126"/>
    </row>
    <row r="46" spans="2:18" ht="15" x14ac:dyDescent="0.2">
      <c r="B46" s="132"/>
      <c r="C46" s="125"/>
      <c r="D46" s="133"/>
      <c r="E46" s="130"/>
      <c r="F46" s="129"/>
      <c r="G46" s="129"/>
      <c r="H46" s="134"/>
    </row>
    <row r="47" spans="2:18" ht="15" x14ac:dyDescent="0.2">
      <c r="C47" s="133" t="s">
        <v>206</v>
      </c>
      <c r="D47" s="92"/>
      <c r="F47" s="92"/>
      <c r="G47" s="92"/>
    </row>
    <row r="52" spans="4:7" ht="12.6" customHeight="1" x14ac:dyDescent="0.2">
      <c r="D52" s="92"/>
      <c r="F52" s="92"/>
      <c r="G52" s="92"/>
    </row>
  </sheetData>
  <mergeCells count="26">
    <mergeCell ref="C38:D42"/>
    <mergeCell ref="E38:E42"/>
    <mergeCell ref="B43:E43"/>
    <mergeCell ref="F43:H43"/>
    <mergeCell ref="B18:B27"/>
    <mergeCell ref="C18:D22"/>
    <mergeCell ref="E18:E22"/>
    <mergeCell ref="C23:D27"/>
    <mergeCell ref="E23:E27"/>
    <mergeCell ref="B28:B42"/>
    <mergeCell ref="C28:D32"/>
    <mergeCell ref="E28:E32"/>
    <mergeCell ref="C33:D37"/>
    <mergeCell ref="E33:E37"/>
    <mergeCell ref="H6:H7"/>
    <mergeCell ref="B8:B17"/>
    <mergeCell ref="C8:D12"/>
    <mergeCell ref="E8:E12"/>
    <mergeCell ref="C13:D17"/>
    <mergeCell ref="E13:E17"/>
    <mergeCell ref="G5:G6"/>
    <mergeCell ref="B2:E2"/>
    <mergeCell ref="B3:E3"/>
    <mergeCell ref="B5:D7"/>
    <mergeCell ref="E5:E7"/>
    <mergeCell ref="F5:F6"/>
  </mergeCells>
  <conditionalFormatting sqref="B3:H3">
    <cfRule type="cellIs" dxfId="22" priority="1" operator="equal">
      <formula>0</formula>
    </cfRule>
  </conditionalFormatting>
  <pageMargins left="0.78740157480314965" right="0.78740157480314965" top="0.98425196850393704" bottom="0.98425196850393704" header="0.51181102362204722" footer="0.51181102362204722"/>
  <pageSetup paperSize="8" scale="50" orientation="landscape" cellComments="asDisplayed"/>
  <headerFooter alignWithMargins="0">
    <oddHeader>&amp;C&amp;F&amp;RSeite &amp;P von &amp;N</oddHeader>
    <oddFooter xml:space="preserve">&amp;L&amp;"Arial,Fett"BOSCH Group Vertraulich&amp;C&amp;D&amp;RTemplate: DS/QM-PS1/2, 09.09.2013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B1:Q55"/>
  <sheetViews>
    <sheetView workbookViewId="0">
      <selection activeCell="G4" sqref="G4"/>
    </sheetView>
  </sheetViews>
  <sheetFormatPr baseColWidth="10" defaultColWidth="11.7109375" defaultRowHeight="12.75" x14ac:dyDescent="0.2"/>
  <cols>
    <col min="1" max="1" width="3" style="1" customWidth="1"/>
    <col min="2" max="2" width="26.42578125" style="1" customWidth="1"/>
    <col min="3" max="3" width="12.85546875" style="1" customWidth="1"/>
    <col min="4" max="16" width="26.42578125" style="1" customWidth="1"/>
    <col min="17" max="16384" width="11.7109375" style="1"/>
  </cols>
  <sheetData>
    <row r="1" spans="2:17" s="135" customFormat="1" ht="30.75" x14ac:dyDescent="0.4">
      <c r="B1" s="135" t="s">
        <v>674</v>
      </c>
      <c r="D1" s="136"/>
    </row>
    <row r="2" spans="2:17" s="135" customFormat="1" ht="18.75" customHeight="1" thickBot="1" x14ac:dyDescent="0.45">
      <c r="D2" s="136"/>
    </row>
    <row r="3" spans="2:17" s="135" customFormat="1" ht="15.75" customHeight="1" x14ac:dyDescent="0.4">
      <c r="B3" s="247" t="s">
        <v>655</v>
      </c>
      <c r="C3" s="248"/>
      <c r="D3" s="249"/>
      <c r="E3" s="96" t="s">
        <v>640</v>
      </c>
      <c r="F3" s="96" t="s">
        <v>641</v>
      </c>
      <c r="G3" s="96" t="s">
        <v>23</v>
      </c>
      <c r="H3" s="137"/>
    </row>
    <row r="4" spans="2:17" s="135" customFormat="1" ht="20.25" customHeight="1" thickBot="1" x14ac:dyDescent="0.45">
      <c r="B4" s="253">
        <f>Instruction!C4</f>
        <v>0</v>
      </c>
      <c r="C4" s="254"/>
      <c r="D4" s="305"/>
      <c r="E4" s="138">
        <f>Instruction!F4</f>
        <v>0</v>
      </c>
      <c r="F4" s="98">
        <f>Instruction!J3</f>
        <v>0</v>
      </c>
      <c r="G4" s="99">
        <f>Instruction!J4</f>
        <v>0</v>
      </c>
      <c r="H4" s="139"/>
    </row>
    <row r="5" spans="2:17" s="140" customFormat="1" x14ac:dyDescent="0.2">
      <c r="C5" s="1"/>
      <c r="E5" s="1"/>
    </row>
    <row r="6" spans="2:17" ht="13.5" thickBot="1" x14ac:dyDescent="0.25"/>
    <row r="7" spans="2:17" ht="72.75" thickBot="1" x14ac:dyDescent="0.25">
      <c r="B7" s="306"/>
      <c r="C7" s="307"/>
      <c r="D7" s="141" t="s">
        <v>675</v>
      </c>
      <c r="E7" s="142" t="s">
        <v>676</v>
      </c>
      <c r="F7" s="142" t="s">
        <v>677</v>
      </c>
      <c r="G7" s="142" t="s">
        <v>678</v>
      </c>
      <c r="H7" s="142" t="s">
        <v>679</v>
      </c>
      <c r="I7" s="142" t="s">
        <v>680</v>
      </c>
      <c r="J7" s="142" t="s">
        <v>681</v>
      </c>
      <c r="K7" s="142" t="s">
        <v>682</v>
      </c>
      <c r="L7" s="142" t="s">
        <v>683</v>
      </c>
      <c r="M7" s="142" t="s">
        <v>684</v>
      </c>
      <c r="N7" s="142" t="s">
        <v>685</v>
      </c>
      <c r="O7" s="143" t="s">
        <v>686</v>
      </c>
      <c r="P7" s="144" t="s">
        <v>687</v>
      </c>
    </row>
    <row r="8" spans="2:17" ht="15" x14ac:dyDescent="0.2">
      <c r="B8" s="308" t="s">
        <v>688</v>
      </c>
      <c r="C8" s="309"/>
      <c r="D8" s="145"/>
      <c r="E8" s="145"/>
      <c r="F8" s="145"/>
      <c r="G8" s="145"/>
      <c r="H8" s="146"/>
      <c r="I8" s="147"/>
      <c r="J8" s="148"/>
      <c r="K8" s="147"/>
      <c r="L8" s="145"/>
      <c r="M8" s="147"/>
      <c r="N8" s="147"/>
      <c r="O8" s="149"/>
      <c r="P8" s="150"/>
      <c r="Q8" s="151"/>
    </row>
    <row r="9" spans="2:17" ht="15" x14ac:dyDescent="0.2">
      <c r="B9" s="310"/>
      <c r="C9" s="311"/>
      <c r="D9" s="152"/>
      <c r="E9" s="152"/>
      <c r="F9" s="152"/>
      <c r="G9" s="152"/>
      <c r="H9" s="153"/>
      <c r="I9" s="154"/>
      <c r="J9" s="155"/>
      <c r="K9" s="154"/>
      <c r="L9" s="152"/>
      <c r="M9" s="154"/>
      <c r="N9" s="154"/>
      <c r="O9" s="156"/>
      <c r="P9" s="157"/>
      <c r="Q9" s="151"/>
    </row>
    <row r="10" spans="2:17" ht="15" x14ac:dyDescent="0.2">
      <c r="B10" s="310"/>
      <c r="C10" s="311"/>
      <c r="D10" s="152"/>
      <c r="E10" s="152"/>
      <c r="F10" s="152"/>
      <c r="G10" s="152"/>
      <c r="H10" s="153"/>
      <c r="I10" s="154"/>
      <c r="J10" s="155"/>
      <c r="K10" s="154"/>
      <c r="L10" s="152"/>
      <c r="M10" s="154"/>
      <c r="N10" s="154"/>
      <c r="O10" s="156"/>
      <c r="P10" s="157"/>
      <c r="Q10" s="151"/>
    </row>
    <row r="11" spans="2:17" ht="15" x14ac:dyDescent="0.2">
      <c r="B11" s="310"/>
      <c r="C11" s="311"/>
      <c r="D11" s="152"/>
      <c r="E11" s="152"/>
      <c r="F11" s="152"/>
      <c r="G11" s="152"/>
      <c r="H11" s="153"/>
      <c r="I11" s="154"/>
      <c r="J11" s="155"/>
      <c r="K11" s="154"/>
      <c r="L11" s="152"/>
      <c r="M11" s="154"/>
      <c r="N11" s="154"/>
      <c r="O11" s="156"/>
      <c r="P11" s="157"/>
      <c r="Q11" s="151"/>
    </row>
    <row r="12" spans="2:17" ht="15" x14ac:dyDescent="0.2">
      <c r="B12" s="310"/>
      <c r="C12" s="311"/>
      <c r="D12" s="152"/>
      <c r="E12" s="152"/>
      <c r="F12" s="152"/>
      <c r="G12" s="152"/>
      <c r="H12" s="153"/>
      <c r="I12" s="154"/>
      <c r="J12" s="155"/>
      <c r="K12" s="154"/>
      <c r="L12" s="152"/>
      <c r="M12" s="154"/>
      <c r="N12" s="154"/>
      <c r="O12" s="156"/>
      <c r="P12" s="157"/>
      <c r="Q12" s="151"/>
    </row>
    <row r="13" spans="2:17" ht="15" x14ac:dyDescent="0.2">
      <c r="B13" s="310"/>
      <c r="C13" s="311"/>
      <c r="D13" s="152"/>
      <c r="E13" s="152"/>
      <c r="F13" s="152"/>
      <c r="G13" s="152"/>
      <c r="H13" s="153"/>
      <c r="I13" s="154"/>
      <c r="J13" s="155"/>
      <c r="K13" s="154"/>
      <c r="L13" s="152"/>
      <c r="M13" s="154"/>
      <c r="N13" s="154"/>
      <c r="O13" s="156"/>
      <c r="P13" s="157"/>
      <c r="Q13" s="151"/>
    </row>
    <row r="14" spans="2:17" ht="15" x14ac:dyDescent="0.2">
      <c r="B14" s="310"/>
      <c r="C14" s="311"/>
      <c r="D14" s="152"/>
      <c r="E14" s="152"/>
      <c r="F14" s="152"/>
      <c r="G14" s="152"/>
      <c r="H14" s="153"/>
      <c r="I14" s="154"/>
      <c r="J14" s="155"/>
      <c r="K14" s="154"/>
      <c r="L14" s="152"/>
      <c r="M14" s="154"/>
      <c r="N14" s="154"/>
      <c r="O14" s="156"/>
      <c r="P14" s="157"/>
      <c r="Q14" s="151"/>
    </row>
    <row r="15" spans="2:17" ht="15" x14ac:dyDescent="0.2">
      <c r="B15" s="310"/>
      <c r="C15" s="311"/>
      <c r="D15" s="152"/>
      <c r="E15" s="152"/>
      <c r="F15" s="152"/>
      <c r="G15" s="152"/>
      <c r="H15" s="153"/>
      <c r="I15" s="154"/>
      <c r="J15" s="155"/>
      <c r="K15" s="154"/>
      <c r="L15" s="152"/>
      <c r="M15" s="154"/>
      <c r="N15" s="154"/>
      <c r="O15" s="156"/>
      <c r="P15" s="157"/>
      <c r="Q15" s="151"/>
    </row>
    <row r="16" spans="2:17" ht="15" x14ac:dyDescent="0.2">
      <c r="B16" s="310"/>
      <c r="C16" s="311"/>
      <c r="D16" s="152"/>
      <c r="E16" s="152"/>
      <c r="F16" s="152"/>
      <c r="G16" s="152"/>
      <c r="H16" s="153"/>
      <c r="I16" s="154"/>
      <c r="J16" s="155"/>
      <c r="K16" s="154"/>
      <c r="L16" s="152"/>
      <c r="M16" s="154"/>
      <c r="N16" s="154"/>
      <c r="O16" s="156"/>
      <c r="P16" s="157"/>
      <c r="Q16" s="151"/>
    </row>
    <row r="17" spans="2:17" ht="15" x14ac:dyDescent="0.2">
      <c r="B17" s="310"/>
      <c r="C17" s="311"/>
      <c r="D17" s="152"/>
      <c r="E17" s="152"/>
      <c r="F17" s="152"/>
      <c r="G17" s="152"/>
      <c r="H17" s="153"/>
      <c r="I17" s="154"/>
      <c r="J17" s="155"/>
      <c r="K17" s="154"/>
      <c r="L17" s="152"/>
      <c r="M17" s="154"/>
      <c r="N17" s="154"/>
      <c r="O17" s="156"/>
      <c r="P17" s="157"/>
      <c r="Q17" s="151"/>
    </row>
    <row r="18" spans="2:17" ht="15" x14ac:dyDescent="0.2">
      <c r="B18" s="310"/>
      <c r="C18" s="311"/>
      <c r="D18" s="152"/>
      <c r="E18" s="152"/>
      <c r="F18" s="152"/>
      <c r="G18" s="152"/>
      <c r="H18" s="153"/>
      <c r="I18" s="154"/>
      <c r="J18" s="155"/>
      <c r="K18" s="154"/>
      <c r="L18" s="152"/>
      <c r="M18" s="154"/>
      <c r="N18" s="154"/>
      <c r="O18" s="156"/>
      <c r="P18" s="157"/>
      <c r="Q18" s="151"/>
    </row>
    <row r="19" spans="2:17" ht="15" x14ac:dyDescent="0.2">
      <c r="B19" s="310"/>
      <c r="C19" s="311"/>
      <c r="D19" s="152"/>
      <c r="E19" s="152"/>
      <c r="F19" s="152"/>
      <c r="G19" s="152"/>
      <c r="H19" s="153"/>
      <c r="I19" s="154"/>
      <c r="J19" s="155"/>
      <c r="K19" s="154"/>
      <c r="L19" s="152"/>
      <c r="M19" s="154"/>
      <c r="N19" s="154"/>
      <c r="O19" s="156"/>
      <c r="P19" s="157"/>
      <c r="Q19" s="151"/>
    </row>
    <row r="20" spans="2:17" ht="15" x14ac:dyDescent="0.2">
      <c r="B20" s="310"/>
      <c r="C20" s="311"/>
      <c r="D20" s="152"/>
      <c r="E20" s="152"/>
      <c r="F20" s="152"/>
      <c r="G20" s="152"/>
      <c r="H20" s="153"/>
      <c r="I20" s="154"/>
      <c r="J20" s="155"/>
      <c r="K20" s="154"/>
      <c r="L20" s="152"/>
      <c r="M20" s="154"/>
      <c r="N20" s="154"/>
      <c r="O20" s="156"/>
      <c r="P20" s="157"/>
      <c r="Q20" s="151"/>
    </row>
    <row r="21" spans="2:17" ht="15" x14ac:dyDescent="0.2">
      <c r="B21" s="312"/>
      <c r="C21" s="313"/>
      <c r="D21" s="158"/>
      <c r="E21" s="158"/>
      <c r="F21" s="159"/>
      <c r="G21" s="159"/>
      <c r="H21" s="159"/>
      <c r="I21" s="159"/>
      <c r="J21" s="158"/>
      <c r="K21" s="160"/>
      <c r="L21" s="158"/>
      <c r="M21" s="158"/>
      <c r="N21" s="158"/>
      <c r="O21" s="161"/>
      <c r="P21" s="162"/>
      <c r="Q21" s="151"/>
    </row>
    <row r="22" spans="2:17" ht="15" x14ac:dyDescent="0.2">
      <c r="B22" s="314"/>
      <c r="C22" s="315"/>
      <c r="D22" s="163"/>
      <c r="E22" s="163"/>
      <c r="F22" s="164"/>
      <c r="G22" s="164"/>
      <c r="H22" s="164"/>
      <c r="I22" s="164"/>
      <c r="J22" s="163"/>
      <c r="K22" s="165"/>
      <c r="L22" s="163"/>
      <c r="M22" s="163"/>
      <c r="N22" s="163"/>
      <c r="O22" s="166"/>
      <c r="P22" s="167"/>
      <c r="Q22" s="151"/>
    </row>
    <row r="23" spans="2:17" ht="15.75" thickBot="1" x14ac:dyDescent="0.25">
      <c r="B23" s="316"/>
      <c r="C23" s="317"/>
      <c r="D23" s="168"/>
      <c r="E23" s="168"/>
      <c r="F23" s="169"/>
      <c r="G23" s="169"/>
      <c r="H23" s="169"/>
      <c r="I23" s="169"/>
      <c r="J23" s="168"/>
      <c r="K23" s="170"/>
      <c r="L23" s="168"/>
      <c r="M23" s="168"/>
      <c r="N23" s="168"/>
      <c r="O23" s="171"/>
      <c r="P23" s="172"/>
      <c r="Q23" s="151"/>
    </row>
    <row r="24" spans="2:17" ht="15" x14ac:dyDescent="0.2">
      <c r="B24" s="308" t="s">
        <v>689</v>
      </c>
      <c r="C24" s="309"/>
      <c r="D24" s="173"/>
      <c r="E24" s="173"/>
      <c r="F24" s="173"/>
      <c r="G24" s="147"/>
      <c r="H24" s="147"/>
      <c r="I24" s="147"/>
      <c r="J24" s="147"/>
      <c r="K24" s="145"/>
      <c r="L24" s="145"/>
      <c r="M24" s="145"/>
      <c r="N24" s="145"/>
      <c r="O24" s="174"/>
      <c r="P24" s="175"/>
      <c r="Q24" s="151"/>
    </row>
    <row r="25" spans="2:17" ht="15" x14ac:dyDescent="0.2">
      <c r="B25" s="318"/>
      <c r="C25" s="319"/>
      <c r="D25" s="176"/>
      <c r="E25" s="176"/>
      <c r="F25" s="176"/>
      <c r="G25" s="160"/>
      <c r="H25" s="160"/>
      <c r="I25" s="160"/>
      <c r="J25" s="160"/>
      <c r="K25" s="158"/>
      <c r="L25" s="158"/>
      <c r="M25" s="158"/>
      <c r="N25" s="158"/>
      <c r="O25" s="177"/>
      <c r="P25" s="178"/>
      <c r="Q25" s="151"/>
    </row>
    <row r="26" spans="2:17" ht="15" x14ac:dyDescent="0.2">
      <c r="B26" s="318"/>
      <c r="C26" s="319"/>
      <c r="D26" s="176"/>
      <c r="E26" s="176"/>
      <c r="F26" s="176"/>
      <c r="G26" s="160"/>
      <c r="H26" s="160"/>
      <c r="I26" s="160"/>
      <c r="J26" s="160"/>
      <c r="K26" s="158"/>
      <c r="L26" s="158"/>
      <c r="M26" s="158"/>
      <c r="N26" s="158"/>
      <c r="O26" s="177"/>
      <c r="P26" s="178"/>
      <c r="Q26" s="151"/>
    </row>
    <row r="27" spans="2:17" ht="15" x14ac:dyDescent="0.2">
      <c r="B27" s="318"/>
      <c r="C27" s="319"/>
      <c r="D27" s="176"/>
      <c r="E27" s="176"/>
      <c r="F27" s="176"/>
      <c r="G27" s="160"/>
      <c r="H27" s="160"/>
      <c r="I27" s="160"/>
      <c r="J27" s="160"/>
      <c r="K27" s="158"/>
      <c r="L27" s="158"/>
      <c r="M27" s="158"/>
      <c r="N27" s="158"/>
      <c r="O27" s="177"/>
      <c r="P27" s="178"/>
      <c r="Q27" s="151"/>
    </row>
    <row r="28" spans="2:17" ht="15" x14ac:dyDescent="0.2">
      <c r="B28" s="318"/>
      <c r="C28" s="319"/>
      <c r="D28" s="176"/>
      <c r="E28" s="176"/>
      <c r="F28" s="176"/>
      <c r="G28" s="160"/>
      <c r="H28" s="160"/>
      <c r="I28" s="160"/>
      <c r="J28" s="160"/>
      <c r="K28" s="158"/>
      <c r="L28" s="158"/>
      <c r="M28" s="158"/>
      <c r="N28" s="158"/>
      <c r="O28" s="177"/>
      <c r="P28" s="178"/>
      <c r="Q28" s="151"/>
    </row>
    <row r="29" spans="2:17" ht="15" x14ac:dyDescent="0.2">
      <c r="B29" s="318"/>
      <c r="C29" s="319"/>
      <c r="D29" s="176"/>
      <c r="E29" s="176"/>
      <c r="F29" s="176"/>
      <c r="G29" s="160"/>
      <c r="H29" s="160"/>
      <c r="I29" s="160"/>
      <c r="J29" s="160"/>
      <c r="K29" s="158"/>
      <c r="L29" s="158"/>
      <c r="M29" s="158"/>
      <c r="N29" s="158"/>
      <c r="O29" s="177"/>
      <c r="P29" s="178"/>
      <c r="Q29" s="151"/>
    </row>
    <row r="30" spans="2:17" ht="15" x14ac:dyDescent="0.2">
      <c r="B30" s="318"/>
      <c r="C30" s="319"/>
      <c r="D30" s="176"/>
      <c r="E30" s="176"/>
      <c r="F30" s="176"/>
      <c r="G30" s="160"/>
      <c r="H30" s="160"/>
      <c r="I30" s="160"/>
      <c r="J30" s="160"/>
      <c r="K30" s="158"/>
      <c r="L30" s="158"/>
      <c r="M30" s="158"/>
      <c r="N30" s="158"/>
      <c r="O30" s="177"/>
      <c r="P30" s="178"/>
      <c r="Q30" s="151"/>
    </row>
    <row r="31" spans="2:17" ht="15" x14ac:dyDescent="0.2">
      <c r="B31" s="318"/>
      <c r="C31" s="319"/>
      <c r="D31" s="176"/>
      <c r="E31" s="176"/>
      <c r="F31" s="176"/>
      <c r="G31" s="160"/>
      <c r="H31" s="160"/>
      <c r="I31" s="160"/>
      <c r="J31" s="160"/>
      <c r="K31" s="158"/>
      <c r="L31" s="158"/>
      <c r="M31" s="158"/>
      <c r="N31" s="158"/>
      <c r="O31" s="177"/>
      <c r="P31" s="178"/>
      <c r="Q31" s="151"/>
    </row>
    <row r="32" spans="2:17" ht="15" x14ac:dyDescent="0.2">
      <c r="B32" s="318"/>
      <c r="C32" s="319"/>
      <c r="D32" s="176"/>
      <c r="E32" s="176"/>
      <c r="F32" s="176"/>
      <c r="G32" s="160"/>
      <c r="H32" s="160"/>
      <c r="I32" s="160"/>
      <c r="J32" s="160"/>
      <c r="K32" s="158"/>
      <c r="L32" s="158"/>
      <c r="M32" s="158"/>
      <c r="N32" s="158"/>
      <c r="O32" s="177"/>
      <c r="P32" s="178"/>
      <c r="Q32" s="151"/>
    </row>
    <row r="33" spans="2:17" ht="15" x14ac:dyDescent="0.2">
      <c r="B33" s="318"/>
      <c r="C33" s="319"/>
      <c r="D33" s="176"/>
      <c r="E33" s="176"/>
      <c r="F33" s="176"/>
      <c r="G33" s="160"/>
      <c r="H33" s="160"/>
      <c r="I33" s="160"/>
      <c r="J33" s="160"/>
      <c r="K33" s="158"/>
      <c r="L33" s="158"/>
      <c r="M33" s="158"/>
      <c r="N33" s="158"/>
      <c r="O33" s="177"/>
      <c r="P33" s="178"/>
      <c r="Q33" s="151"/>
    </row>
    <row r="34" spans="2:17" ht="15" x14ac:dyDescent="0.2">
      <c r="B34" s="318"/>
      <c r="C34" s="319"/>
      <c r="D34" s="176"/>
      <c r="E34" s="176"/>
      <c r="F34" s="176"/>
      <c r="G34" s="160"/>
      <c r="H34" s="160"/>
      <c r="I34" s="160"/>
      <c r="J34" s="160"/>
      <c r="K34" s="158"/>
      <c r="L34" s="158"/>
      <c r="M34" s="158"/>
      <c r="N34" s="158"/>
      <c r="O34" s="177"/>
      <c r="P34" s="178"/>
      <c r="Q34" s="151"/>
    </row>
    <row r="35" spans="2:17" ht="15" x14ac:dyDescent="0.2">
      <c r="B35" s="318"/>
      <c r="C35" s="319"/>
      <c r="D35" s="176"/>
      <c r="E35" s="176"/>
      <c r="F35" s="176"/>
      <c r="G35" s="160"/>
      <c r="H35" s="160"/>
      <c r="I35" s="160"/>
      <c r="J35" s="160"/>
      <c r="K35" s="158"/>
      <c r="L35" s="158"/>
      <c r="M35" s="158"/>
      <c r="N35" s="158"/>
      <c r="O35" s="177"/>
      <c r="P35" s="178"/>
      <c r="Q35" s="151"/>
    </row>
    <row r="36" spans="2:17" ht="15" x14ac:dyDescent="0.2">
      <c r="B36" s="318"/>
      <c r="C36" s="319"/>
      <c r="D36" s="176"/>
      <c r="E36" s="176"/>
      <c r="F36" s="176"/>
      <c r="G36" s="160"/>
      <c r="H36" s="160"/>
      <c r="I36" s="160"/>
      <c r="J36" s="160"/>
      <c r="K36" s="158"/>
      <c r="L36" s="158"/>
      <c r="M36" s="158"/>
      <c r="N36" s="158"/>
      <c r="O36" s="177"/>
      <c r="P36" s="178"/>
      <c r="Q36" s="151"/>
    </row>
    <row r="37" spans="2:17" ht="15" x14ac:dyDescent="0.2">
      <c r="B37" s="318"/>
      <c r="C37" s="319"/>
      <c r="D37" s="176"/>
      <c r="E37" s="176"/>
      <c r="F37" s="176"/>
      <c r="G37" s="160"/>
      <c r="H37" s="160"/>
      <c r="I37" s="160"/>
      <c r="J37" s="160"/>
      <c r="K37" s="158"/>
      <c r="L37" s="158"/>
      <c r="M37" s="158"/>
      <c r="N37" s="158"/>
      <c r="O37" s="177"/>
      <c r="P37" s="178"/>
      <c r="Q37" s="151"/>
    </row>
    <row r="38" spans="2:17" ht="15.75" thickBot="1" x14ac:dyDescent="0.25">
      <c r="B38" s="316"/>
      <c r="C38" s="317"/>
      <c r="D38" s="179"/>
      <c r="E38" s="179"/>
      <c r="F38" s="179"/>
      <c r="G38" s="180"/>
      <c r="H38" s="180"/>
      <c r="I38" s="180"/>
      <c r="J38" s="180"/>
      <c r="K38" s="180"/>
      <c r="L38" s="180"/>
      <c r="M38" s="180"/>
      <c r="N38" s="180"/>
      <c r="O38" s="181"/>
      <c r="P38" s="182"/>
      <c r="Q38" s="151"/>
    </row>
    <row r="39" spans="2:17" x14ac:dyDescent="0.2">
      <c r="B39" s="183"/>
      <c r="C39" s="183"/>
      <c r="D39" s="183"/>
      <c r="E39" s="183"/>
      <c r="F39" s="183"/>
      <c r="G39" s="183"/>
      <c r="H39" s="183"/>
      <c r="I39" s="183"/>
      <c r="J39" s="183"/>
      <c r="K39" s="183"/>
      <c r="L39" s="183"/>
      <c r="M39" s="183"/>
      <c r="N39" s="183"/>
      <c r="O39" s="183"/>
      <c r="P39" s="183"/>
    </row>
    <row r="40" spans="2:17" x14ac:dyDescent="0.2">
      <c r="B40" s="184" t="s">
        <v>690</v>
      </c>
      <c r="C40" s="184"/>
      <c r="D40" s="184"/>
      <c r="E40" s="183"/>
      <c r="F40" s="183"/>
      <c r="G40" s="183"/>
      <c r="H40" s="183"/>
      <c r="I40" s="183"/>
      <c r="J40" s="183"/>
      <c r="K40" s="183"/>
      <c r="L40" s="183"/>
      <c r="M40" s="183"/>
      <c r="N40" s="183"/>
      <c r="O40" s="183"/>
      <c r="P40" s="183"/>
    </row>
    <row r="41" spans="2:17" x14ac:dyDescent="0.2">
      <c r="B41" s="183"/>
      <c r="C41" s="183"/>
      <c r="D41" s="183"/>
      <c r="E41" s="183"/>
      <c r="F41" s="183"/>
      <c r="G41" s="183"/>
      <c r="H41" s="183"/>
      <c r="I41" s="183"/>
      <c r="J41" s="183"/>
      <c r="K41" s="183"/>
      <c r="L41" s="183"/>
      <c r="M41" s="183"/>
      <c r="N41" s="183"/>
      <c r="O41" s="183"/>
      <c r="P41" s="183"/>
    </row>
    <row r="42" spans="2:17" x14ac:dyDescent="0.2">
      <c r="B42" s="183"/>
      <c r="C42" s="183"/>
      <c r="D42" s="183"/>
      <c r="E42" s="183"/>
      <c r="F42" s="183"/>
      <c r="G42" s="183"/>
      <c r="H42" s="183"/>
      <c r="I42" s="183"/>
      <c r="J42" s="183"/>
      <c r="K42" s="183"/>
      <c r="L42" s="183"/>
      <c r="M42" s="183"/>
      <c r="N42" s="183"/>
      <c r="O42" s="183"/>
      <c r="P42" s="183"/>
    </row>
    <row r="43" spans="2:17" x14ac:dyDescent="0.2">
      <c r="B43" s="183"/>
      <c r="C43" s="183"/>
      <c r="D43" s="183"/>
      <c r="E43" s="183"/>
      <c r="F43" s="183"/>
      <c r="G43" s="183"/>
      <c r="H43" s="183"/>
      <c r="I43" s="183"/>
      <c r="J43" s="183"/>
      <c r="K43" s="183"/>
      <c r="L43" s="183"/>
      <c r="M43" s="183"/>
      <c r="N43" s="183"/>
      <c r="O43" s="183"/>
      <c r="P43" s="183"/>
    </row>
    <row r="44" spans="2:17" x14ac:dyDescent="0.2">
      <c r="B44" s="183"/>
      <c r="C44" s="183"/>
      <c r="D44" s="183"/>
      <c r="E44" s="183"/>
      <c r="F44" s="183"/>
      <c r="G44" s="183"/>
      <c r="H44" s="183"/>
      <c r="I44" s="183"/>
      <c r="J44" s="183"/>
      <c r="K44" s="183"/>
      <c r="L44" s="183"/>
      <c r="M44" s="183"/>
      <c r="N44" s="183"/>
      <c r="O44" s="183"/>
      <c r="P44" s="183"/>
    </row>
    <row r="45" spans="2:17" x14ac:dyDescent="0.2">
      <c r="B45" s="183"/>
      <c r="C45" s="183"/>
      <c r="D45" s="183"/>
      <c r="E45" s="183"/>
      <c r="F45" s="183"/>
      <c r="G45" s="183"/>
      <c r="H45" s="183"/>
      <c r="I45" s="183"/>
      <c r="J45" s="183"/>
      <c r="K45" s="183"/>
      <c r="L45" s="183"/>
      <c r="M45" s="183"/>
      <c r="N45" s="183"/>
      <c r="O45" s="183"/>
      <c r="P45" s="183"/>
    </row>
    <row r="46" spans="2:17" x14ac:dyDescent="0.2">
      <c r="B46" s="183"/>
      <c r="C46" s="183"/>
      <c r="D46" s="183"/>
      <c r="E46" s="183"/>
      <c r="F46" s="183"/>
      <c r="G46" s="183"/>
      <c r="H46" s="183"/>
      <c r="I46" s="183"/>
      <c r="J46" s="183"/>
      <c r="K46" s="183"/>
      <c r="L46" s="183"/>
      <c r="M46" s="183"/>
      <c r="N46" s="183"/>
      <c r="O46" s="183"/>
      <c r="P46" s="183"/>
    </row>
    <row r="47" spans="2:17" x14ac:dyDescent="0.2">
      <c r="B47" s="183"/>
      <c r="C47" s="183"/>
      <c r="D47" s="183"/>
      <c r="E47" s="183"/>
      <c r="F47" s="183"/>
      <c r="G47" s="183"/>
      <c r="H47" s="183"/>
      <c r="I47" s="183"/>
      <c r="J47" s="183"/>
      <c r="K47" s="183"/>
      <c r="L47" s="183"/>
      <c r="M47" s="183"/>
      <c r="N47" s="183"/>
      <c r="O47" s="183"/>
      <c r="P47" s="183"/>
    </row>
    <row r="48" spans="2:17" x14ac:dyDescent="0.2">
      <c r="B48" s="183"/>
      <c r="C48" s="183"/>
      <c r="D48" s="183"/>
      <c r="E48" s="183"/>
      <c r="F48" s="183"/>
      <c r="G48" s="183"/>
      <c r="H48" s="183"/>
      <c r="I48" s="183"/>
      <c r="J48" s="183"/>
      <c r="K48" s="183"/>
      <c r="L48" s="183"/>
      <c r="M48" s="183"/>
      <c r="N48" s="183"/>
      <c r="O48" s="183"/>
      <c r="P48" s="183"/>
    </row>
    <row r="49" spans="2:16" x14ac:dyDescent="0.2">
      <c r="B49" s="183"/>
      <c r="C49" s="183"/>
      <c r="D49" s="183"/>
      <c r="E49" s="183"/>
      <c r="F49" s="183"/>
      <c r="G49" s="183"/>
      <c r="H49" s="183"/>
      <c r="I49" s="183"/>
      <c r="J49" s="183"/>
      <c r="K49" s="183"/>
      <c r="L49" s="183"/>
      <c r="M49" s="183"/>
      <c r="N49" s="183"/>
      <c r="O49" s="183"/>
      <c r="P49" s="183"/>
    </row>
    <row r="50" spans="2:16" x14ac:dyDescent="0.2">
      <c r="B50" s="183"/>
      <c r="C50" s="183"/>
      <c r="D50" s="183"/>
      <c r="E50" s="183"/>
      <c r="F50" s="183"/>
      <c r="G50" s="183"/>
      <c r="H50" s="183"/>
      <c r="I50" s="183"/>
      <c r="J50" s="183"/>
      <c r="K50" s="183"/>
      <c r="L50" s="183"/>
      <c r="M50" s="183"/>
      <c r="N50" s="183"/>
      <c r="O50" s="183"/>
      <c r="P50" s="183"/>
    </row>
    <row r="51" spans="2:16" x14ac:dyDescent="0.2">
      <c r="B51" s="183"/>
      <c r="C51" s="183"/>
      <c r="D51" s="183"/>
      <c r="E51" s="183"/>
      <c r="F51" s="183"/>
      <c r="G51" s="183"/>
      <c r="H51" s="183"/>
      <c r="I51" s="183"/>
      <c r="J51" s="183"/>
      <c r="K51" s="183"/>
      <c r="L51" s="183"/>
      <c r="M51" s="183"/>
      <c r="N51" s="183"/>
      <c r="O51" s="183"/>
      <c r="P51" s="183"/>
    </row>
    <row r="52" spans="2:16" x14ac:dyDescent="0.2">
      <c r="B52" s="183"/>
      <c r="C52" s="183"/>
      <c r="D52" s="183"/>
      <c r="E52" s="183"/>
      <c r="F52" s="183"/>
      <c r="G52" s="183"/>
      <c r="H52" s="183"/>
      <c r="I52" s="183"/>
      <c r="J52" s="183"/>
      <c r="K52" s="183"/>
      <c r="L52" s="183"/>
      <c r="M52" s="183"/>
      <c r="N52" s="183"/>
      <c r="O52" s="183"/>
      <c r="P52" s="183"/>
    </row>
    <row r="53" spans="2:16" x14ac:dyDescent="0.2">
      <c r="B53" s="183"/>
      <c r="C53" s="183"/>
      <c r="D53" s="183"/>
      <c r="E53" s="183"/>
      <c r="F53" s="183"/>
      <c r="G53" s="183"/>
      <c r="H53" s="183"/>
      <c r="I53" s="183"/>
      <c r="J53" s="183"/>
      <c r="K53" s="183"/>
      <c r="L53" s="183"/>
      <c r="M53" s="183"/>
      <c r="N53" s="183"/>
      <c r="O53" s="183"/>
      <c r="P53" s="183"/>
    </row>
    <row r="54" spans="2:16" x14ac:dyDescent="0.2">
      <c r="B54" s="183"/>
      <c r="C54" s="183"/>
      <c r="D54" s="183"/>
      <c r="E54" s="183"/>
      <c r="F54" s="183"/>
      <c r="G54" s="183"/>
      <c r="H54" s="183"/>
      <c r="I54" s="183"/>
      <c r="J54" s="183"/>
      <c r="K54" s="183"/>
      <c r="L54" s="183"/>
      <c r="M54" s="183"/>
      <c r="N54" s="183"/>
      <c r="O54" s="183"/>
      <c r="P54" s="183"/>
    </row>
    <row r="55" spans="2:16" x14ac:dyDescent="0.2">
      <c r="B55" s="183"/>
      <c r="C55" s="183"/>
      <c r="D55" s="183"/>
      <c r="E55" s="183"/>
      <c r="F55" s="183"/>
      <c r="G55" s="183"/>
      <c r="H55" s="183"/>
      <c r="I55" s="183"/>
      <c r="J55" s="183"/>
      <c r="K55" s="183"/>
      <c r="L55" s="183"/>
      <c r="M55" s="183"/>
      <c r="N55" s="183"/>
      <c r="O55" s="183"/>
      <c r="P55" s="183"/>
    </row>
  </sheetData>
  <mergeCells count="5">
    <mergeCell ref="B3:D3"/>
    <mergeCell ref="B4:D4"/>
    <mergeCell ref="B7:C7"/>
    <mergeCell ref="B8:C23"/>
    <mergeCell ref="B24:C38"/>
  </mergeCells>
  <conditionalFormatting sqref="B4:G4">
    <cfRule type="cellIs" dxfId="21" priority="1" operator="equal">
      <formula>0</formula>
    </cfRule>
  </conditionalFormatting>
  <pageMargins left="0.7" right="0.7" top="0.78740157499999996" bottom="0.78740157499999996"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T58"/>
  <sheetViews>
    <sheetView showGridLines="0" zoomScale="90" zoomScaleNormal="90" workbookViewId="0">
      <selection activeCell="R50" sqref="R50"/>
    </sheetView>
  </sheetViews>
  <sheetFormatPr baseColWidth="10" defaultColWidth="11.42578125" defaultRowHeight="12.75" x14ac:dyDescent="0.2"/>
  <cols>
    <col min="1" max="6" width="11.42578125" style="71"/>
    <col min="7" max="7" width="3.85546875" style="71" customWidth="1"/>
    <col min="8" max="12" width="11.42578125" style="71"/>
    <col min="13" max="13" width="3.85546875" style="71" customWidth="1"/>
    <col min="14" max="16384" width="11.42578125" style="71"/>
  </cols>
  <sheetData>
    <row r="1" spans="1:20" x14ac:dyDescent="0.2">
      <c r="B1" s="321" t="s">
        <v>691</v>
      </c>
      <c r="C1" s="322"/>
      <c r="D1" s="322"/>
      <c r="E1" s="322"/>
      <c r="F1" s="322"/>
      <c r="G1" s="322"/>
      <c r="H1" s="322"/>
      <c r="I1" s="322"/>
      <c r="J1" s="322"/>
      <c r="K1" s="322"/>
      <c r="L1" s="322"/>
      <c r="M1" s="322"/>
      <c r="N1" s="322"/>
      <c r="O1" s="322"/>
    </row>
    <row r="2" spans="1:20" x14ac:dyDescent="0.2">
      <c r="B2" s="322"/>
      <c r="C2" s="322"/>
      <c r="D2" s="322"/>
      <c r="E2" s="322"/>
      <c r="F2" s="322"/>
      <c r="G2" s="322"/>
      <c r="H2" s="322"/>
      <c r="I2" s="322"/>
      <c r="J2" s="322"/>
      <c r="K2" s="322"/>
      <c r="L2" s="322"/>
      <c r="M2" s="322"/>
      <c r="N2" s="322"/>
      <c r="O2" s="322"/>
    </row>
    <row r="3" spans="1:20" x14ac:dyDescent="0.2">
      <c r="A3" s="185"/>
      <c r="B3" s="322"/>
      <c r="C3" s="322"/>
      <c r="D3" s="322"/>
      <c r="E3" s="322"/>
      <c r="F3" s="322"/>
      <c r="G3" s="322"/>
      <c r="H3" s="322"/>
      <c r="I3" s="322"/>
      <c r="J3" s="322"/>
      <c r="K3" s="322"/>
      <c r="L3" s="322"/>
      <c r="M3" s="322"/>
      <c r="N3" s="322"/>
      <c r="O3" s="322"/>
      <c r="P3" s="185"/>
    </row>
    <row r="4" spans="1:20" ht="22.5" x14ac:dyDescent="0.2">
      <c r="B4" s="186"/>
      <c r="C4" s="186"/>
      <c r="D4" s="187"/>
      <c r="E4" s="187"/>
      <c r="F4" s="187"/>
      <c r="G4" s="187"/>
      <c r="H4" s="187"/>
      <c r="I4" s="187"/>
      <c r="J4" s="187"/>
      <c r="K4" s="187"/>
      <c r="L4" s="187"/>
      <c r="M4" s="187"/>
      <c r="N4" s="188"/>
      <c r="O4" s="188"/>
    </row>
    <row r="5" spans="1:20" ht="15.75" thickBot="1" x14ac:dyDescent="0.25">
      <c r="A5" s="189"/>
      <c r="B5" s="323"/>
      <c r="C5" s="323"/>
      <c r="D5" s="323"/>
      <c r="E5" s="323"/>
      <c r="F5" s="323"/>
      <c r="G5" s="323"/>
      <c r="H5" s="323"/>
      <c r="I5" s="323"/>
      <c r="J5" s="323"/>
      <c r="K5" s="190"/>
      <c r="L5" s="190"/>
      <c r="M5" s="190"/>
      <c r="N5" s="190"/>
      <c r="O5" s="323"/>
      <c r="P5" s="323"/>
      <c r="Q5" s="323"/>
      <c r="R5" s="323"/>
      <c r="S5" s="189"/>
      <c r="T5" s="191"/>
    </row>
    <row r="6" spans="1:20" ht="27" customHeight="1" x14ac:dyDescent="0.2">
      <c r="A6" s="191"/>
      <c r="B6" s="247" t="s">
        <v>655</v>
      </c>
      <c r="C6" s="248"/>
      <c r="D6" s="248"/>
      <c r="E6" s="249"/>
      <c r="F6" s="247" t="s">
        <v>640</v>
      </c>
      <c r="G6" s="248"/>
      <c r="H6" s="249"/>
      <c r="I6" s="247" t="s">
        <v>641</v>
      </c>
      <c r="J6" s="249"/>
      <c r="K6" s="247" t="s">
        <v>23</v>
      </c>
      <c r="L6" s="249"/>
      <c r="M6" s="320"/>
      <c r="N6" s="320"/>
      <c r="O6" s="320"/>
      <c r="P6" s="192"/>
      <c r="Q6" s="192"/>
      <c r="R6" s="192"/>
      <c r="S6" s="191"/>
      <c r="T6" s="191"/>
    </row>
    <row r="7" spans="1:20" ht="27" customHeight="1" thickBot="1" x14ac:dyDescent="0.25">
      <c r="A7" s="191"/>
      <c r="B7" s="253">
        <f>Instruction!C4</f>
        <v>0</v>
      </c>
      <c r="C7" s="254"/>
      <c r="D7" s="254"/>
      <c r="E7" s="305"/>
      <c r="F7" s="253">
        <f>Instruction!F4</f>
        <v>0</v>
      </c>
      <c r="G7" s="254"/>
      <c r="H7" s="305"/>
      <c r="I7" s="324">
        <f>Instruction!J3</f>
        <v>0</v>
      </c>
      <c r="J7" s="325"/>
      <c r="K7" s="326">
        <f>Instruction!J4</f>
        <v>0</v>
      </c>
      <c r="L7" s="327"/>
      <c r="M7" s="320"/>
      <c r="N7" s="320"/>
      <c r="O7" s="320"/>
      <c r="P7" s="193"/>
      <c r="Q7" s="194"/>
      <c r="R7" s="194"/>
      <c r="S7" s="191"/>
      <c r="T7" s="191"/>
    </row>
    <row r="8" spans="1:20" ht="15" x14ac:dyDescent="0.2">
      <c r="A8" s="191"/>
      <c r="B8" s="195"/>
      <c r="C8" s="190"/>
      <c r="D8" s="190"/>
      <c r="E8" s="190"/>
      <c r="F8" s="190"/>
      <c r="G8" s="190"/>
      <c r="H8" s="190"/>
      <c r="I8" s="190"/>
      <c r="J8" s="190"/>
      <c r="K8" s="190"/>
      <c r="L8" s="190"/>
      <c r="M8" s="190"/>
      <c r="N8" s="190"/>
      <c r="O8" s="190"/>
      <c r="P8" s="190"/>
      <c r="Q8" s="190"/>
      <c r="R8" s="190"/>
      <c r="S8" s="196"/>
      <c r="T8" s="191"/>
    </row>
    <row r="9" spans="1:20" ht="15" x14ac:dyDescent="0.2">
      <c r="A9" s="191"/>
      <c r="B9" s="193"/>
      <c r="C9" s="193"/>
      <c r="D9" s="193"/>
      <c r="E9" s="193"/>
      <c r="F9" s="193"/>
      <c r="G9" s="193"/>
      <c r="H9" s="193"/>
      <c r="I9" s="193"/>
      <c r="J9" s="193"/>
      <c r="K9" s="190"/>
      <c r="L9" s="190"/>
      <c r="M9" s="190"/>
      <c r="N9" s="190"/>
      <c r="O9" s="193"/>
      <c r="P9" s="193"/>
      <c r="Q9" s="193"/>
      <c r="R9" s="193"/>
      <c r="S9" s="191"/>
      <c r="T9" s="191"/>
    </row>
    <row r="10" spans="1:20" x14ac:dyDescent="0.2">
      <c r="A10" s="197"/>
      <c r="B10" s="197"/>
      <c r="C10" s="197"/>
      <c r="D10" s="197"/>
      <c r="E10" s="197"/>
      <c r="F10" s="197"/>
      <c r="G10" s="197"/>
      <c r="H10" s="197"/>
      <c r="I10" s="197"/>
      <c r="J10" s="197"/>
      <c r="K10" s="197"/>
      <c r="L10" s="197"/>
      <c r="M10" s="197"/>
      <c r="N10" s="197"/>
      <c r="O10" s="197"/>
      <c r="P10" s="197"/>
      <c r="Q10" s="197"/>
      <c r="R10" s="197"/>
      <c r="S10" s="197"/>
      <c r="T10" s="197"/>
    </row>
    <row r="11" spans="1:20" x14ac:dyDescent="0.2">
      <c r="A11" s="197"/>
      <c r="B11" s="197"/>
      <c r="C11" s="197"/>
      <c r="D11" s="197"/>
      <c r="E11" s="197"/>
      <c r="F11" s="197"/>
      <c r="G11" s="197"/>
      <c r="H11" s="197"/>
      <c r="I11" s="198"/>
      <c r="J11" s="198"/>
      <c r="K11" s="198"/>
      <c r="L11" s="198"/>
      <c r="M11" s="197"/>
      <c r="N11" s="197"/>
      <c r="O11" s="197"/>
      <c r="P11" s="197"/>
      <c r="Q11" s="197"/>
      <c r="R11" s="197"/>
      <c r="S11" s="197"/>
      <c r="T11" s="197"/>
    </row>
    <row r="12" spans="1:20" ht="13.5" thickBot="1" x14ac:dyDescent="0.25">
      <c r="A12" s="197"/>
      <c r="B12" s="198"/>
      <c r="C12" s="198"/>
      <c r="D12" s="198"/>
      <c r="E12" s="198"/>
      <c r="F12" s="197"/>
      <c r="G12" s="197"/>
      <c r="H12" s="198"/>
      <c r="I12" s="198"/>
      <c r="J12" s="198"/>
      <c r="K12" s="198"/>
      <c r="L12" s="197"/>
      <c r="M12" s="197"/>
      <c r="N12" s="198"/>
      <c r="O12" s="198"/>
      <c r="P12" s="198"/>
      <c r="Q12" s="198"/>
      <c r="R12" s="197"/>
      <c r="S12" s="197"/>
      <c r="T12" s="197"/>
    </row>
    <row r="13" spans="1:20" x14ac:dyDescent="0.2">
      <c r="A13" s="199"/>
      <c r="B13" s="336"/>
      <c r="C13" s="337"/>
      <c r="D13" s="337"/>
      <c r="E13" s="338"/>
      <c r="F13" s="328" t="s">
        <v>692</v>
      </c>
      <c r="G13" s="199"/>
      <c r="H13" s="336"/>
      <c r="I13" s="337"/>
      <c r="J13" s="337"/>
      <c r="K13" s="338"/>
      <c r="L13" s="328" t="s">
        <v>693</v>
      </c>
      <c r="M13" s="199"/>
      <c r="N13" s="336"/>
      <c r="O13" s="337"/>
      <c r="P13" s="337"/>
      <c r="Q13" s="338"/>
      <c r="R13" s="328" t="s">
        <v>694</v>
      </c>
      <c r="S13" s="199"/>
      <c r="T13" s="199"/>
    </row>
    <row r="14" spans="1:20" x14ac:dyDescent="0.2">
      <c r="A14" s="199"/>
      <c r="B14" s="333"/>
      <c r="C14" s="333"/>
      <c r="D14" s="333"/>
      <c r="E14" s="334"/>
      <c r="F14" s="329"/>
      <c r="G14" s="199"/>
      <c r="H14" s="333"/>
      <c r="I14" s="333"/>
      <c r="J14" s="333"/>
      <c r="K14" s="334"/>
      <c r="L14" s="329"/>
      <c r="M14" s="199"/>
      <c r="N14" s="333"/>
      <c r="O14" s="333"/>
      <c r="P14" s="333"/>
      <c r="Q14" s="334"/>
      <c r="R14" s="329"/>
      <c r="S14" s="199"/>
      <c r="T14" s="199"/>
    </row>
    <row r="15" spans="1:20" x14ac:dyDescent="0.2">
      <c r="A15" s="199"/>
      <c r="B15" s="331"/>
      <c r="C15" s="331"/>
      <c r="D15" s="331"/>
      <c r="E15" s="332"/>
      <c r="F15" s="329"/>
      <c r="G15" s="199"/>
      <c r="H15" s="335"/>
      <c r="I15" s="331"/>
      <c r="J15" s="331"/>
      <c r="K15" s="332"/>
      <c r="L15" s="329"/>
      <c r="M15" s="199"/>
      <c r="N15" s="335"/>
      <c r="O15" s="331"/>
      <c r="P15" s="331"/>
      <c r="Q15" s="332"/>
      <c r="R15" s="329"/>
      <c r="S15" s="199"/>
      <c r="T15" s="199"/>
    </row>
    <row r="16" spans="1:20" x14ac:dyDescent="0.2">
      <c r="A16" s="199"/>
      <c r="B16" s="333"/>
      <c r="C16" s="333"/>
      <c r="D16" s="333"/>
      <c r="E16" s="334"/>
      <c r="F16" s="329"/>
      <c r="G16" s="199"/>
      <c r="H16" s="333"/>
      <c r="I16" s="333"/>
      <c r="J16" s="333"/>
      <c r="K16" s="334"/>
      <c r="L16" s="329"/>
      <c r="M16" s="199"/>
      <c r="N16" s="333"/>
      <c r="O16" s="333"/>
      <c r="P16" s="333"/>
      <c r="Q16" s="334"/>
      <c r="R16" s="329"/>
      <c r="S16" s="199"/>
      <c r="T16" s="199"/>
    </row>
    <row r="17" spans="1:20" x14ac:dyDescent="0.2">
      <c r="A17" s="199"/>
      <c r="B17" s="331"/>
      <c r="C17" s="331"/>
      <c r="D17" s="331"/>
      <c r="E17" s="332"/>
      <c r="F17" s="329"/>
      <c r="G17" s="199"/>
      <c r="H17" s="331"/>
      <c r="I17" s="331"/>
      <c r="J17" s="331"/>
      <c r="K17" s="332"/>
      <c r="L17" s="329"/>
      <c r="M17" s="199"/>
      <c r="N17" s="335"/>
      <c r="O17" s="331"/>
      <c r="P17" s="331"/>
      <c r="Q17" s="332"/>
      <c r="R17" s="329"/>
      <c r="S17" s="199"/>
      <c r="T17" s="199"/>
    </row>
    <row r="18" spans="1:20" x14ac:dyDescent="0.2">
      <c r="A18" s="199"/>
      <c r="B18" s="333"/>
      <c r="C18" s="333"/>
      <c r="D18" s="333"/>
      <c r="E18" s="334"/>
      <c r="F18" s="329"/>
      <c r="G18" s="199"/>
      <c r="H18" s="333"/>
      <c r="I18" s="333"/>
      <c r="J18" s="333"/>
      <c r="K18" s="334"/>
      <c r="L18" s="329"/>
      <c r="M18" s="199"/>
      <c r="N18" s="333"/>
      <c r="O18" s="333"/>
      <c r="P18" s="333"/>
      <c r="Q18" s="334"/>
      <c r="R18" s="329"/>
      <c r="S18" s="199"/>
      <c r="T18" s="199"/>
    </row>
    <row r="19" spans="1:20" x14ac:dyDescent="0.2">
      <c r="A19" s="199"/>
      <c r="B19" s="331"/>
      <c r="C19" s="331"/>
      <c r="D19" s="331"/>
      <c r="E19" s="332"/>
      <c r="F19" s="329"/>
      <c r="G19" s="199"/>
      <c r="H19" s="331"/>
      <c r="I19" s="331"/>
      <c r="J19" s="331"/>
      <c r="K19" s="332"/>
      <c r="L19" s="329"/>
      <c r="M19" s="199"/>
      <c r="N19" s="335"/>
      <c r="O19" s="331"/>
      <c r="P19" s="331"/>
      <c r="Q19" s="332"/>
      <c r="R19" s="329"/>
      <c r="S19" s="199"/>
      <c r="T19" s="199"/>
    </row>
    <row r="20" spans="1:20" x14ac:dyDescent="0.2">
      <c r="A20" s="199"/>
      <c r="B20" s="333"/>
      <c r="C20" s="333"/>
      <c r="D20" s="333"/>
      <c r="E20" s="334"/>
      <c r="F20" s="329"/>
      <c r="G20" s="199"/>
      <c r="H20" s="333"/>
      <c r="I20" s="333"/>
      <c r="J20" s="333"/>
      <c r="K20" s="334"/>
      <c r="L20" s="329"/>
      <c r="M20" s="199"/>
      <c r="N20" s="333"/>
      <c r="O20" s="333"/>
      <c r="P20" s="333"/>
      <c r="Q20" s="334"/>
      <c r="R20" s="329"/>
      <c r="S20" s="199"/>
      <c r="T20" s="199"/>
    </row>
    <row r="21" spans="1:20" x14ac:dyDescent="0.2">
      <c r="A21" s="199"/>
      <c r="B21" s="331"/>
      <c r="C21" s="331"/>
      <c r="D21" s="331"/>
      <c r="E21" s="332"/>
      <c r="F21" s="329"/>
      <c r="G21" s="199"/>
      <c r="H21" s="331"/>
      <c r="I21" s="331"/>
      <c r="J21" s="331"/>
      <c r="K21" s="332"/>
      <c r="L21" s="329"/>
      <c r="M21" s="199"/>
      <c r="N21" s="331"/>
      <c r="O21" s="331"/>
      <c r="P21" s="331"/>
      <c r="Q21" s="332"/>
      <c r="R21" s="329"/>
      <c r="S21" s="199"/>
      <c r="T21" s="199"/>
    </row>
    <row r="22" spans="1:20" x14ac:dyDescent="0.2">
      <c r="A22" s="199"/>
      <c r="B22" s="333"/>
      <c r="C22" s="333"/>
      <c r="D22" s="333"/>
      <c r="E22" s="334"/>
      <c r="F22" s="329"/>
      <c r="G22" s="199"/>
      <c r="H22" s="333"/>
      <c r="I22" s="333"/>
      <c r="J22" s="333"/>
      <c r="K22" s="334"/>
      <c r="L22" s="329"/>
      <c r="M22" s="199"/>
      <c r="N22" s="333"/>
      <c r="O22" s="333"/>
      <c r="P22" s="333"/>
      <c r="Q22" s="334"/>
      <c r="R22" s="329"/>
      <c r="S22" s="199"/>
      <c r="T22" s="199"/>
    </row>
    <row r="23" spans="1:20" x14ac:dyDescent="0.2">
      <c r="A23" s="199"/>
      <c r="B23" s="331"/>
      <c r="C23" s="331"/>
      <c r="D23" s="331"/>
      <c r="E23" s="332"/>
      <c r="F23" s="329"/>
      <c r="G23" s="199"/>
      <c r="H23" s="331"/>
      <c r="I23" s="331"/>
      <c r="J23" s="331"/>
      <c r="K23" s="332"/>
      <c r="L23" s="329"/>
      <c r="M23" s="199"/>
      <c r="N23" s="331"/>
      <c r="O23" s="331"/>
      <c r="P23" s="331"/>
      <c r="Q23" s="332"/>
      <c r="R23" s="329"/>
      <c r="S23" s="199"/>
      <c r="T23" s="199"/>
    </row>
    <row r="24" spans="1:20" x14ac:dyDescent="0.2">
      <c r="A24" s="199"/>
      <c r="B24" s="333"/>
      <c r="C24" s="333"/>
      <c r="D24" s="333"/>
      <c r="E24" s="334"/>
      <c r="F24" s="329"/>
      <c r="G24" s="199"/>
      <c r="H24" s="333"/>
      <c r="I24" s="333"/>
      <c r="J24" s="333"/>
      <c r="K24" s="334"/>
      <c r="L24" s="329"/>
      <c r="M24" s="199"/>
      <c r="N24" s="333"/>
      <c r="O24" s="333"/>
      <c r="P24" s="333"/>
      <c r="Q24" s="334"/>
      <c r="R24" s="329"/>
      <c r="S24" s="199"/>
      <c r="T24" s="199"/>
    </row>
    <row r="25" spans="1:20" x14ac:dyDescent="0.2">
      <c r="A25" s="199"/>
      <c r="B25" s="331"/>
      <c r="C25" s="331"/>
      <c r="D25" s="331"/>
      <c r="E25" s="332"/>
      <c r="F25" s="329"/>
      <c r="G25" s="199"/>
      <c r="H25" s="331"/>
      <c r="I25" s="331"/>
      <c r="J25" s="331"/>
      <c r="K25" s="332"/>
      <c r="L25" s="329"/>
      <c r="M25" s="199"/>
      <c r="N25" s="331"/>
      <c r="O25" s="331"/>
      <c r="P25" s="331"/>
      <c r="Q25" s="332"/>
      <c r="R25" s="329"/>
      <c r="S25" s="199"/>
      <c r="T25" s="199"/>
    </row>
    <row r="26" spans="1:20" x14ac:dyDescent="0.2">
      <c r="A26" s="199"/>
      <c r="B26" s="333"/>
      <c r="C26" s="333"/>
      <c r="D26" s="333"/>
      <c r="E26" s="334"/>
      <c r="F26" s="329"/>
      <c r="G26" s="199"/>
      <c r="H26" s="333"/>
      <c r="I26" s="333"/>
      <c r="J26" s="333"/>
      <c r="K26" s="334"/>
      <c r="L26" s="329"/>
      <c r="M26" s="199"/>
      <c r="N26" s="333"/>
      <c r="O26" s="333"/>
      <c r="P26" s="333"/>
      <c r="Q26" s="334"/>
      <c r="R26" s="329"/>
      <c r="S26" s="199"/>
      <c r="T26" s="199"/>
    </row>
    <row r="27" spans="1:20" x14ac:dyDescent="0.2">
      <c r="A27" s="199"/>
      <c r="B27" s="331"/>
      <c r="C27" s="331"/>
      <c r="D27" s="331"/>
      <c r="E27" s="332"/>
      <c r="F27" s="329"/>
      <c r="G27" s="199"/>
      <c r="H27" s="331"/>
      <c r="I27" s="331"/>
      <c r="J27" s="331"/>
      <c r="K27" s="332"/>
      <c r="L27" s="329"/>
      <c r="M27" s="199"/>
      <c r="N27" s="331"/>
      <c r="O27" s="331"/>
      <c r="P27" s="331"/>
      <c r="Q27" s="332"/>
      <c r="R27" s="329"/>
      <c r="S27" s="199"/>
      <c r="T27" s="199"/>
    </row>
    <row r="28" spans="1:20" ht="13.5" thickBot="1" x14ac:dyDescent="0.25">
      <c r="A28" s="199"/>
      <c r="B28" s="333"/>
      <c r="C28" s="333"/>
      <c r="D28" s="333"/>
      <c r="E28" s="334"/>
      <c r="F28" s="330"/>
      <c r="G28" s="199"/>
      <c r="H28" s="333"/>
      <c r="I28" s="333"/>
      <c r="J28" s="333"/>
      <c r="K28" s="334"/>
      <c r="L28" s="330"/>
      <c r="M28" s="199"/>
      <c r="N28" s="333"/>
      <c r="O28" s="333"/>
      <c r="P28" s="333"/>
      <c r="Q28" s="334"/>
      <c r="R28" s="330"/>
      <c r="S28" s="199"/>
      <c r="T28" s="199"/>
    </row>
    <row r="29" spans="1:20" x14ac:dyDescent="0.2">
      <c r="A29" s="199"/>
      <c r="B29" s="200"/>
      <c r="C29" s="200"/>
      <c r="D29" s="200"/>
      <c r="E29" s="200"/>
      <c r="F29" s="199"/>
      <c r="G29" s="199"/>
      <c r="H29" s="200"/>
      <c r="I29" s="200"/>
      <c r="J29" s="200"/>
      <c r="K29" s="200"/>
      <c r="L29" s="199"/>
      <c r="M29" s="199"/>
      <c r="N29" s="199"/>
      <c r="O29" s="199"/>
      <c r="P29" s="199"/>
      <c r="Q29" s="199"/>
      <c r="R29" s="199"/>
      <c r="S29" s="199"/>
      <c r="T29" s="199"/>
    </row>
    <row r="30" spans="1:20" x14ac:dyDescent="0.2">
      <c r="A30" s="199"/>
      <c r="B30" s="201"/>
      <c r="C30" s="201"/>
      <c r="D30" s="201"/>
      <c r="E30" s="201"/>
      <c r="F30" s="199"/>
      <c r="G30" s="199"/>
      <c r="H30" s="201"/>
      <c r="I30" s="201"/>
      <c r="J30" s="201"/>
      <c r="K30" s="201"/>
      <c r="L30" s="199"/>
      <c r="M30" s="199"/>
      <c r="N30" s="199"/>
      <c r="O30" s="199"/>
      <c r="P30" s="199"/>
      <c r="Q30" s="202"/>
      <c r="R30" s="202"/>
      <c r="S30" s="203"/>
      <c r="T30" s="199"/>
    </row>
    <row r="31" spans="1:20" x14ac:dyDescent="0.2">
      <c r="A31" s="199"/>
      <c r="B31" s="199"/>
      <c r="C31" s="199"/>
      <c r="D31" s="199"/>
      <c r="E31" s="199"/>
      <c r="F31" s="199"/>
      <c r="G31" s="199"/>
      <c r="H31" s="199"/>
      <c r="I31" s="199"/>
      <c r="J31" s="199"/>
      <c r="K31" s="199"/>
      <c r="L31" s="199"/>
      <c r="M31" s="199"/>
      <c r="N31" s="199"/>
      <c r="O31" s="199"/>
      <c r="P31" s="199"/>
      <c r="Q31" s="203"/>
      <c r="R31" s="203"/>
      <c r="S31" s="203"/>
      <c r="T31" s="199"/>
    </row>
    <row r="32" spans="1:20" x14ac:dyDescent="0.2">
      <c r="A32" s="199"/>
      <c r="B32" s="201"/>
      <c r="C32" s="201"/>
      <c r="D32" s="201"/>
      <c r="E32" s="201"/>
      <c r="F32" s="199"/>
      <c r="G32" s="199"/>
      <c r="H32" s="199"/>
      <c r="I32" s="199"/>
      <c r="J32" s="199"/>
      <c r="K32" s="199"/>
      <c r="L32" s="199"/>
      <c r="M32" s="199"/>
      <c r="N32" s="199"/>
      <c r="O32" s="199"/>
      <c r="P32" s="199"/>
      <c r="Q32" s="203"/>
      <c r="R32" s="203"/>
      <c r="S32" s="203"/>
      <c r="T32" s="199"/>
    </row>
    <row r="33" spans="1:20" ht="13.5" thickBot="1" x14ac:dyDescent="0.25">
      <c r="A33" s="199"/>
      <c r="B33" s="201"/>
      <c r="C33" s="201"/>
      <c r="D33" s="201"/>
      <c r="E33" s="201"/>
      <c r="F33" s="199"/>
      <c r="G33" s="199"/>
      <c r="H33" s="201"/>
      <c r="I33" s="201"/>
      <c r="J33" s="201"/>
      <c r="K33" s="201"/>
      <c r="L33" s="199"/>
      <c r="M33" s="199"/>
      <c r="N33" s="201"/>
      <c r="O33" s="201"/>
      <c r="P33" s="201"/>
      <c r="Q33" s="201"/>
      <c r="R33" s="199"/>
      <c r="S33" s="199"/>
      <c r="T33" s="199"/>
    </row>
    <row r="34" spans="1:20" x14ac:dyDescent="0.2">
      <c r="A34" s="199"/>
      <c r="B34" s="336"/>
      <c r="C34" s="337"/>
      <c r="D34" s="337"/>
      <c r="E34" s="338"/>
      <c r="F34" s="328" t="s">
        <v>695</v>
      </c>
      <c r="G34" s="199"/>
      <c r="H34" s="336"/>
      <c r="I34" s="337"/>
      <c r="J34" s="337"/>
      <c r="K34" s="338"/>
      <c r="L34" s="328" t="s">
        <v>696</v>
      </c>
      <c r="M34" s="199"/>
      <c r="N34" s="336"/>
      <c r="O34" s="337"/>
      <c r="P34" s="337"/>
      <c r="Q34" s="338"/>
      <c r="R34" s="328" t="s">
        <v>743</v>
      </c>
      <c r="S34" s="199"/>
      <c r="T34" s="199"/>
    </row>
    <row r="35" spans="1:20" x14ac:dyDescent="0.2">
      <c r="A35" s="199"/>
      <c r="B35" s="333"/>
      <c r="C35" s="333"/>
      <c r="D35" s="333"/>
      <c r="E35" s="334"/>
      <c r="F35" s="329"/>
      <c r="G35" s="199"/>
      <c r="H35" s="333"/>
      <c r="I35" s="333"/>
      <c r="J35" s="333"/>
      <c r="K35" s="334"/>
      <c r="L35" s="329"/>
      <c r="M35" s="199"/>
      <c r="N35" s="333"/>
      <c r="O35" s="333"/>
      <c r="P35" s="333"/>
      <c r="Q35" s="334"/>
      <c r="R35" s="329"/>
      <c r="S35" s="199"/>
      <c r="T35" s="199"/>
    </row>
    <row r="36" spans="1:20" x14ac:dyDescent="0.2">
      <c r="A36" s="199"/>
      <c r="B36" s="335"/>
      <c r="C36" s="331"/>
      <c r="D36" s="331"/>
      <c r="E36" s="332"/>
      <c r="F36" s="329"/>
      <c r="G36" s="199"/>
      <c r="H36" s="335"/>
      <c r="I36" s="331"/>
      <c r="J36" s="331"/>
      <c r="K36" s="332"/>
      <c r="L36" s="329"/>
      <c r="M36" s="199"/>
      <c r="N36" s="335"/>
      <c r="O36" s="331"/>
      <c r="P36" s="331"/>
      <c r="Q36" s="332"/>
      <c r="R36" s="329"/>
      <c r="S36" s="199"/>
      <c r="T36" s="199"/>
    </row>
    <row r="37" spans="1:20" x14ac:dyDescent="0.2">
      <c r="A37" s="199"/>
      <c r="B37" s="333"/>
      <c r="C37" s="333"/>
      <c r="D37" s="333"/>
      <c r="E37" s="334"/>
      <c r="F37" s="329"/>
      <c r="G37" s="199"/>
      <c r="H37" s="333"/>
      <c r="I37" s="333"/>
      <c r="J37" s="333"/>
      <c r="K37" s="334"/>
      <c r="L37" s="329"/>
      <c r="M37" s="199"/>
      <c r="N37" s="333"/>
      <c r="O37" s="333"/>
      <c r="P37" s="333"/>
      <c r="Q37" s="334"/>
      <c r="R37" s="329"/>
      <c r="S37" s="199"/>
      <c r="T37" s="199"/>
    </row>
    <row r="38" spans="1:20" x14ac:dyDescent="0.2">
      <c r="A38" s="199"/>
      <c r="B38" s="331"/>
      <c r="C38" s="331"/>
      <c r="D38" s="331"/>
      <c r="E38" s="332"/>
      <c r="F38" s="329"/>
      <c r="G38" s="199"/>
      <c r="H38" s="335"/>
      <c r="I38" s="331"/>
      <c r="J38" s="331"/>
      <c r="K38" s="332"/>
      <c r="L38" s="329"/>
      <c r="M38" s="199"/>
      <c r="N38" s="335"/>
      <c r="O38" s="331"/>
      <c r="P38" s="331"/>
      <c r="Q38" s="332"/>
      <c r="R38" s="329"/>
      <c r="S38" s="199"/>
      <c r="T38" s="199"/>
    </row>
    <row r="39" spans="1:20" x14ac:dyDescent="0.2">
      <c r="A39" s="199"/>
      <c r="B39" s="333"/>
      <c r="C39" s="333"/>
      <c r="D39" s="333"/>
      <c r="E39" s="334"/>
      <c r="F39" s="329"/>
      <c r="G39" s="199"/>
      <c r="H39" s="333"/>
      <c r="I39" s="333"/>
      <c r="J39" s="333"/>
      <c r="K39" s="334"/>
      <c r="L39" s="329"/>
      <c r="M39" s="199"/>
      <c r="N39" s="333"/>
      <c r="O39" s="333"/>
      <c r="P39" s="333"/>
      <c r="Q39" s="334"/>
      <c r="R39" s="329"/>
      <c r="S39" s="199"/>
      <c r="T39" s="199"/>
    </row>
    <row r="40" spans="1:20" x14ac:dyDescent="0.2">
      <c r="A40" s="199"/>
      <c r="B40" s="331"/>
      <c r="C40" s="331"/>
      <c r="D40" s="331"/>
      <c r="E40" s="332"/>
      <c r="F40" s="329"/>
      <c r="G40" s="199"/>
      <c r="H40" s="335"/>
      <c r="I40" s="331"/>
      <c r="J40" s="331"/>
      <c r="K40" s="332"/>
      <c r="L40" s="329"/>
      <c r="M40" s="199"/>
      <c r="N40" s="335"/>
      <c r="O40" s="331"/>
      <c r="P40" s="331"/>
      <c r="Q40" s="332"/>
      <c r="R40" s="329"/>
      <c r="S40" s="199"/>
      <c r="T40" s="199"/>
    </row>
    <row r="41" spans="1:20" x14ac:dyDescent="0.2">
      <c r="A41" s="199"/>
      <c r="B41" s="333"/>
      <c r="C41" s="333"/>
      <c r="D41" s="333"/>
      <c r="E41" s="334"/>
      <c r="F41" s="329"/>
      <c r="G41" s="199"/>
      <c r="H41" s="333"/>
      <c r="I41" s="333"/>
      <c r="J41" s="333"/>
      <c r="K41" s="334"/>
      <c r="L41" s="329"/>
      <c r="M41" s="199"/>
      <c r="N41" s="333"/>
      <c r="O41" s="333"/>
      <c r="P41" s="333"/>
      <c r="Q41" s="334"/>
      <c r="R41" s="329"/>
      <c r="S41" s="199"/>
      <c r="T41" s="199"/>
    </row>
    <row r="42" spans="1:20" x14ac:dyDescent="0.2">
      <c r="A42" s="199"/>
      <c r="B42" s="331"/>
      <c r="C42" s="331"/>
      <c r="D42" s="331"/>
      <c r="E42" s="332"/>
      <c r="F42" s="329"/>
      <c r="G42" s="199"/>
      <c r="H42" s="335"/>
      <c r="I42" s="331"/>
      <c r="J42" s="331"/>
      <c r="K42" s="332"/>
      <c r="L42" s="329"/>
      <c r="M42" s="199"/>
      <c r="N42" s="331"/>
      <c r="O42" s="331"/>
      <c r="P42" s="331"/>
      <c r="Q42" s="332"/>
      <c r="R42" s="329"/>
      <c r="S42" s="199"/>
      <c r="T42" s="199"/>
    </row>
    <row r="43" spans="1:20" x14ac:dyDescent="0.2">
      <c r="A43" s="199"/>
      <c r="B43" s="333"/>
      <c r="C43" s="333"/>
      <c r="D43" s="333"/>
      <c r="E43" s="334"/>
      <c r="F43" s="329"/>
      <c r="G43" s="199"/>
      <c r="H43" s="333"/>
      <c r="I43" s="333"/>
      <c r="J43" s="333"/>
      <c r="K43" s="334"/>
      <c r="L43" s="329"/>
      <c r="M43" s="199"/>
      <c r="N43" s="333"/>
      <c r="O43" s="333"/>
      <c r="P43" s="333"/>
      <c r="Q43" s="334"/>
      <c r="R43" s="329"/>
      <c r="S43" s="199"/>
      <c r="T43" s="199"/>
    </row>
    <row r="44" spans="1:20" x14ac:dyDescent="0.2">
      <c r="A44" s="199"/>
      <c r="B44" s="331"/>
      <c r="C44" s="331"/>
      <c r="D44" s="331"/>
      <c r="E44" s="332"/>
      <c r="F44" s="329"/>
      <c r="G44" s="199"/>
      <c r="H44" s="331"/>
      <c r="I44" s="331"/>
      <c r="J44" s="331"/>
      <c r="K44" s="332"/>
      <c r="L44" s="329"/>
      <c r="M44" s="199"/>
      <c r="N44" s="331"/>
      <c r="O44" s="331"/>
      <c r="P44" s="331"/>
      <c r="Q44" s="332"/>
      <c r="R44" s="329"/>
      <c r="S44" s="199"/>
      <c r="T44" s="199"/>
    </row>
    <row r="45" spans="1:20" x14ac:dyDescent="0.2">
      <c r="A45" s="199"/>
      <c r="B45" s="333"/>
      <c r="C45" s="333"/>
      <c r="D45" s="333"/>
      <c r="E45" s="334"/>
      <c r="F45" s="329"/>
      <c r="G45" s="199"/>
      <c r="H45" s="333"/>
      <c r="I45" s="333"/>
      <c r="J45" s="333"/>
      <c r="K45" s="334"/>
      <c r="L45" s="329"/>
      <c r="M45" s="199"/>
      <c r="N45" s="333"/>
      <c r="O45" s="333"/>
      <c r="P45" s="333"/>
      <c r="Q45" s="334"/>
      <c r="R45" s="329"/>
      <c r="S45" s="199"/>
      <c r="T45" s="199"/>
    </row>
    <row r="46" spans="1:20" x14ac:dyDescent="0.2">
      <c r="A46" s="199"/>
      <c r="B46" s="331"/>
      <c r="C46" s="331"/>
      <c r="D46" s="331"/>
      <c r="E46" s="332"/>
      <c r="F46" s="329"/>
      <c r="G46" s="199"/>
      <c r="H46" s="331"/>
      <c r="I46" s="331"/>
      <c r="J46" s="331"/>
      <c r="K46" s="332"/>
      <c r="L46" s="329"/>
      <c r="M46" s="199"/>
      <c r="N46" s="331"/>
      <c r="O46" s="331"/>
      <c r="P46" s="331"/>
      <c r="Q46" s="332"/>
      <c r="R46" s="329"/>
      <c r="S46" s="199"/>
      <c r="T46" s="199"/>
    </row>
    <row r="47" spans="1:20" x14ac:dyDescent="0.2">
      <c r="A47" s="199"/>
      <c r="B47" s="333"/>
      <c r="C47" s="333"/>
      <c r="D47" s="333"/>
      <c r="E47" s="334"/>
      <c r="F47" s="329"/>
      <c r="G47" s="199"/>
      <c r="H47" s="333"/>
      <c r="I47" s="333"/>
      <c r="J47" s="333"/>
      <c r="K47" s="334"/>
      <c r="L47" s="329"/>
      <c r="M47" s="199"/>
      <c r="N47" s="333"/>
      <c r="O47" s="333"/>
      <c r="P47" s="333"/>
      <c r="Q47" s="334"/>
      <c r="R47" s="329"/>
      <c r="S47" s="199"/>
      <c r="T47" s="199"/>
    </row>
    <row r="48" spans="1:20" x14ac:dyDescent="0.2">
      <c r="A48" s="199"/>
      <c r="B48" s="331"/>
      <c r="C48" s="331"/>
      <c r="D48" s="331"/>
      <c r="E48" s="332"/>
      <c r="F48" s="329"/>
      <c r="G48" s="199"/>
      <c r="H48" s="331"/>
      <c r="I48" s="331"/>
      <c r="J48" s="331"/>
      <c r="K48" s="332"/>
      <c r="L48" s="329"/>
      <c r="M48" s="199"/>
      <c r="N48" s="331"/>
      <c r="O48" s="331"/>
      <c r="P48" s="331"/>
      <c r="Q48" s="332"/>
      <c r="R48" s="329"/>
      <c r="S48" s="199"/>
      <c r="T48" s="199"/>
    </row>
    <row r="49" spans="1:20" ht="13.5" thickBot="1" x14ac:dyDescent="0.25">
      <c r="A49" s="199"/>
      <c r="B49" s="333"/>
      <c r="C49" s="333"/>
      <c r="D49" s="333"/>
      <c r="E49" s="334"/>
      <c r="F49" s="330"/>
      <c r="G49" s="199"/>
      <c r="H49" s="333"/>
      <c r="I49" s="333"/>
      <c r="J49" s="333"/>
      <c r="K49" s="334"/>
      <c r="L49" s="330"/>
      <c r="M49" s="199"/>
      <c r="N49" s="333"/>
      <c r="O49" s="333"/>
      <c r="P49" s="333"/>
      <c r="Q49" s="334"/>
      <c r="R49" s="330"/>
      <c r="S49" s="199"/>
      <c r="T49" s="199"/>
    </row>
    <row r="50" spans="1:20" x14ac:dyDescent="0.2">
      <c r="A50" s="197"/>
      <c r="B50" s="197"/>
      <c r="C50" s="197"/>
      <c r="D50" s="197"/>
      <c r="E50" s="197"/>
      <c r="F50" s="197"/>
      <c r="G50" s="197"/>
      <c r="H50" s="197"/>
      <c r="I50" s="197"/>
      <c r="J50" s="197"/>
      <c r="K50" s="197"/>
      <c r="L50" s="197"/>
      <c r="M50" s="197"/>
      <c r="N50" s="197"/>
      <c r="O50" s="197"/>
      <c r="P50" s="197"/>
      <c r="Q50" s="197"/>
      <c r="R50" s="197"/>
      <c r="S50" s="197"/>
      <c r="T50" s="197"/>
    </row>
    <row r="51" spans="1:20" x14ac:dyDescent="0.2">
      <c r="A51" s="197"/>
      <c r="B51" s="197"/>
      <c r="C51" s="197"/>
      <c r="D51" s="197"/>
      <c r="E51" s="197"/>
      <c r="F51" s="197"/>
      <c r="G51" s="197"/>
      <c r="H51" s="197"/>
      <c r="I51" s="197"/>
      <c r="J51" s="197"/>
      <c r="K51" s="197"/>
      <c r="L51" s="197"/>
      <c r="M51" s="197"/>
      <c r="N51" s="197"/>
      <c r="O51" s="197"/>
      <c r="P51" s="197"/>
      <c r="Q51" s="197"/>
      <c r="R51" s="197"/>
      <c r="S51" s="197"/>
      <c r="T51" s="197"/>
    </row>
    <row r="52" spans="1:20" x14ac:dyDescent="0.2">
      <c r="A52" s="197"/>
      <c r="B52" s="197"/>
      <c r="C52" s="197"/>
      <c r="D52" s="197"/>
      <c r="E52" s="197"/>
      <c r="F52" s="197"/>
      <c r="G52" s="197"/>
      <c r="H52" s="197"/>
      <c r="I52" s="197"/>
      <c r="J52" s="197"/>
      <c r="K52" s="197"/>
      <c r="L52" s="197"/>
      <c r="M52" s="197"/>
      <c r="N52" s="197"/>
      <c r="O52" s="197"/>
      <c r="P52" s="197"/>
      <c r="Q52" s="197"/>
      <c r="R52" s="197"/>
      <c r="S52" s="197"/>
      <c r="T52" s="197"/>
    </row>
    <row r="53" spans="1:20" ht="15" x14ac:dyDescent="0.25">
      <c r="B53" s="204" t="s">
        <v>697</v>
      </c>
      <c r="C53" s="205"/>
    </row>
    <row r="54" spans="1:20" x14ac:dyDescent="0.2">
      <c r="B54" s="206"/>
      <c r="C54" s="207" t="s">
        <v>698</v>
      </c>
    </row>
    <row r="55" spans="1:20" x14ac:dyDescent="0.2">
      <c r="B55" s="208"/>
      <c r="C55" s="207" t="s">
        <v>699</v>
      </c>
    </row>
    <row r="56" spans="1:20" x14ac:dyDescent="0.2">
      <c r="B56" s="209"/>
      <c r="C56" s="207" t="s">
        <v>700</v>
      </c>
    </row>
    <row r="58" spans="1:20" ht="12" customHeight="1" x14ac:dyDescent="0.2">
      <c r="B58" s="339"/>
      <c r="C58" s="339"/>
    </row>
  </sheetData>
  <mergeCells count="70">
    <mergeCell ref="B58:C58"/>
    <mergeCell ref="B44:E45"/>
    <mergeCell ref="H44:K45"/>
    <mergeCell ref="N44:Q45"/>
    <mergeCell ref="B46:E47"/>
    <mergeCell ref="H46:K47"/>
    <mergeCell ref="N46:Q47"/>
    <mergeCell ref="H40:K41"/>
    <mergeCell ref="N40:Q41"/>
    <mergeCell ref="B48:E49"/>
    <mergeCell ref="H48:K49"/>
    <mergeCell ref="N48:Q49"/>
    <mergeCell ref="R34:R49"/>
    <mergeCell ref="B36:E37"/>
    <mergeCell ref="H36:K37"/>
    <mergeCell ref="N36:Q37"/>
    <mergeCell ref="B38:E39"/>
    <mergeCell ref="B42:E43"/>
    <mergeCell ref="H42:K43"/>
    <mergeCell ref="N42:Q43"/>
    <mergeCell ref="B34:E35"/>
    <mergeCell ref="F34:F49"/>
    <mergeCell ref="H34:K35"/>
    <mergeCell ref="L34:L49"/>
    <mergeCell ref="N34:Q35"/>
    <mergeCell ref="H38:K39"/>
    <mergeCell ref="N38:Q39"/>
    <mergeCell ref="B40:E41"/>
    <mergeCell ref="B25:E26"/>
    <mergeCell ref="H25:K26"/>
    <mergeCell ref="N25:Q26"/>
    <mergeCell ref="B27:E28"/>
    <mergeCell ref="H27:K28"/>
    <mergeCell ref="N27:Q28"/>
    <mergeCell ref="H21:K22"/>
    <mergeCell ref="N21:Q22"/>
    <mergeCell ref="B23:E24"/>
    <mergeCell ref="H23:K24"/>
    <mergeCell ref="N23:Q24"/>
    <mergeCell ref="R13:R28"/>
    <mergeCell ref="B15:E16"/>
    <mergeCell ref="H15:K16"/>
    <mergeCell ref="N15:Q16"/>
    <mergeCell ref="B17:E18"/>
    <mergeCell ref="H17:K18"/>
    <mergeCell ref="N17:Q18"/>
    <mergeCell ref="B19:E20"/>
    <mergeCell ref="H19:K20"/>
    <mergeCell ref="N19:Q20"/>
    <mergeCell ref="B13:E14"/>
    <mergeCell ref="F13:F28"/>
    <mergeCell ref="H13:K14"/>
    <mergeCell ref="L13:L28"/>
    <mergeCell ref="N13:Q14"/>
    <mergeCell ref="B21:E22"/>
    <mergeCell ref="B7:E7"/>
    <mergeCell ref="F7:H7"/>
    <mergeCell ref="I7:J7"/>
    <mergeCell ref="K7:L7"/>
    <mergeCell ref="M7:O7"/>
    <mergeCell ref="B1:O3"/>
    <mergeCell ref="B5:C5"/>
    <mergeCell ref="D5:J5"/>
    <mergeCell ref="O5:P5"/>
    <mergeCell ref="Q5:R5"/>
    <mergeCell ref="B6:E6"/>
    <mergeCell ref="F6:H6"/>
    <mergeCell ref="I6:J6"/>
    <mergeCell ref="K6:L6"/>
    <mergeCell ref="M6:O6"/>
  </mergeCells>
  <conditionalFormatting sqref="B7:L7">
    <cfRule type="cellIs" dxfId="20" priority="1" operator="equal">
      <formula>0</formula>
    </cfRule>
  </conditionalFormatting>
  <pageMargins left="0.7" right="0.7" top="0.78740157499999996" bottom="0.78740157499999996"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zoomScale="70" zoomScaleNormal="70" workbookViewId="0">
      <selection activeCell="A4" sqref="A4"/>
    </sheetView>
  </sheetViews>
  <sheetFormatPr baseColWidth="10" defaultRowHeight="12.75" x14ac:dyDescent="0.2"/>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AA84"/>
  <sheetViews>
    <sheetView showGridLines="0" zoomScaleNormal="100" workbookViewId="0">
      <selection activeCell="O9" sqref="O9"/>
    </sheetView>
  </sheetViews>
  <sheetFormatPr baseColWidth="10" defaultColWidth="8.85546875" defaultRowHeight="12.75" x14ac:dyDescent="0.2"/>
  <cols>
    <col min="1" max="1" width="22.42578125" style="37" customWidth="1"/>
    <col min="2" max="2" width="2.85546875" style="37" customWidth="1"/>
    <col min="3" max="3" width="34" style="37" customWidth="1"/>
    <col min="4" max="4" width="2.85546875" style="37" customWidth="1"/>
    <col min="5" max="5" width="34" style="37" customWidth="1"/>
    <col min="6" max="6" width="2.85546875" style="37" customWidth="1"/>
    <col min="7" max="7" width="34" style="14" customWidth="1"/>
    <col min="8" max="8" width="14.42578125" style="14" customWidth="1"/>
    <col min="9" max="9" width="4.42578125" style="14" customWidth="1"/>
    <col min="10" max="10" width="10.5703125" style="14" customWidth="1"/>
    <col min="11" max="12" width="8" style="14" customWidth="1"/>
    <col min="13" max="13" width="33.5703125" style="14" customWidth="1"/>
    <col min="14" max="26" width="8.85546875" style="13"/>
    <col min="27" max="16384" width="8.85546875" style="14"/>
  </cols>
  <sheetData>
    <row r="1" spans="1:26" ht="24" customHeight="1" x14ac:dyDescent="0.2">
      <c r="A1" s="340" t="s">
        <v>545</v>
      </c>
      <c r="B1" s="341"/>
      <c r="C1" s="354" t="str">
        <f ca="1">INDIRECT(ADDRESS(VLOOKUP("Sheet Name",tb_language_table[],2,0),HLOOKUP(f_language_sel_Supplier,b_column_ref,2,0),1,0,MID(CELL("filename",tb_language_table[]),FIND("]",CELL("filename"))+1,1024)),0)</f>
        <v>8D Evaluation Sheet</v>
      </c>
      <c r="D1" s="354"/>
      <c r="E1" s="354"/>
      <c r="F1" s="12"/>
      <c r="G1" s="348" t="str">
        <f ca="1">INDIRECT(ADDRESS(VLOOKUP("Name_supplier ",tb_language_table[],2,0),HLOOKUP(f_language_sel_Supplier,b_column_ref,2,0),1,0,MID(CELL("filename",tb_language_table[]),FIND("]",CELL("filename"))+1,1024)),0)</f>
        <v>Supplier Name:</v>
      </c>
      <c r="H1" s="349"/>
      <c r="I1" s="361"/>
      <c r="J1" s="362"/>
      <c r="K1" s="362"/>
      <c r="L1" s="362"/>
      <c r="M1" s="369" t="s">
        <v>744</v>
      </c>
    </row>
    <row r="2" spans="1:26" ht="12" customHeight="1" x14ac:dyDescent="0.2">
      <c r="A2" s="342"/>
      <c r="B2" s="343"/>
      <c r="C2" s="355"/>
      <c r="D2" s="355"/>
      <c r="E2" s="355"/>
      <c r="F2" s="15"/>
      <c r="G2" s="350" t="str">
        <f ca="1">INDIRECT(ADDRESS(VLOOKUP("Team",tb_language_table[],2,0),HLOOKUP(f_language_sel_Supplier,b_column_ref,2,0),1,0,MID(CELL("filename",tb_language_table[]),FIND("]",CELL("filename"))+1,1024)),0)</f>
        <v>Assessment team:</v>
      </c>
      <c r="H2" s="351"/>
      <c r="I2" s="363"/>
      <c r="J2" s="363"/>
      <c r="K2" s="363"/>
      <c r="L2" s="364"/>
      <c r="M2" s="370"/>
    </row>
    <row r="3" spans="1:26" ht="12.75" customHeight="1" thickBot="1" x14ac:dyDescent="0.25">
      <c r="A3" s="344"/>
      <c r="B3" s="345"/>
      <c r="C3" s="17" t="str">
        <f ca="1">INDIRECT(ADDRESS(VLOOKUP("Report Nummer",tb_language_table[],2,0),HLOOKUP(f_language_sel_Supplier,b_column_ref,2,0),1,0,MID(CELL("filename",tb_language_table[]),FIND("]",CELL("filename"))+1,1024)),0)</f>
        <v xml:space="preserve">8D Report Number: </v>
      </c>
      <c r="D3" s="15"/>
      <c r="E3" s="38"/>
      <c r="F3" s="15"/>
      <c r="G3" s="350" t="str">
        <f ca="1">INDIRECT(ADDRESS(VLOOKUP("Unit",tb_language_table[],2,0),HLOOKUP(f_language_sel_Supplier,b_column_ref,2,0),1,0,MID(CELL("filename",tb_language_table[]),FIND("]",CELL("filename"))+1,1024)),0)</f>
        <v>Business Unit:</v>
      </c>
      <c r="H3" s="351"/>
      <c r="I3" s="365"/>
      <c r="J3" s="365"/>
      <c r="K3" s="365"/>
      <c r="L3" s="361"/>
      <c r="M3" s="370"/>
    </row>
    <row r="4" spans="1:26" ht="12.75" customHeight="1" thickBot="1" x14ac:dyDescent="0.25">
      <c r="A4" s="346" t="str">
        <f ca="1">INDIRECT(ADDRESS(VLOOKUP("Language ",tb_language_table[],2,0),HLOOKUP(f_language_sel_Supplier,b_column_ref,2,0),1,0,MID(CELL("filename",tb_language_table[]),FIND("]",CELL("filename"))+1,1024)),0)</f>
        <v xml:space="preserve">Select Language </v>
      </c>
      <c r="B4" s="347"/>
      <c r="C4" s="17" t="str">
        <f ca="1">INDIRECT(ADDRESS(VLOOKUP("Title",tb_language_table[],2,0),HLOOKUP(f_language_sel_Supplier,b_column_ref,2,0),1,0,MID(CELL("filename",tb_language_table[]),FIND("]",CELL("filename"))+1,1024)),0)</f>
        <v>8D-Report Title:</v>
      </c>
      <c r="D4" s="15"/>
      <c r="E4" s="38"/>
      <c r="F4" s="15"/>
      <c r="G4" s="352" t="str">
        <f ca="1">INDIRECT(ADDRESS(VLOOKUP("Place",tb_language_table[],2,0),HLOOKUP(f_language_sel_Supplier,b_column_ref,2,0),1,0,MID(CELL("filename",tb_language_table[]),FIND("]",CELL("filename"))+1,1024)),0)</f>
        <v>Plant / Location:</v>
      </c>
      <c r="H4" s="353"/>
      <c r="I4" s="365"/>
      <c r="J4" s="365"/>
      <c r="K4" s="365"/>
      <c r="L4" s="361"/>
      <c r="M4" s="371"/>
    </row>
    <row r="5" spans="1:26" ht="13.5" thickBot="1" x14ac:dyDescent="0.25">
      <c r="A5" s="65" t="s">
        <v>54</v>
      </c>
      <c r="B5" s="66"/>
      <c r="C5" s="15"/>
      <c r="D5" s="15"/>
      <c r="E5" s="15"/>
      <c r="F5" s="15"/>
      <c r="G5" s="15"/>
      <c r="H5" s="18"/>
      <c r="I5" s="18"/>
      <c r="J5" s="18"/>
      <c r="K5" s="18"/>
      <c r="L5" s="18"/>
      <c r="M5" s="19"/>
    </row>
    <row r="6" spans="1:26" ht="23.25" customHeight="1" thickBot="1" x14ac:dyDescent="0.25">
      <c r="A6" s="56" t="str">
        <f ca="1">INDIRECT(ADDRESS(VLOOKUP("Headline_8dstep",tb_language_table[],2,0),HLOOKUP(f_language_sel_Supplier,b_column_ref,2,0),1,0,MID(CELL("filename",tb_language_table[]),FIND("]",CELL("filename"))+1,1024)),0)</f>
        <v>8D STEP</v>
      </c>
      <c r="B6" s="64" t="s">
        <v>637</v>
      </c>
      <c r="C6" s="20" t="str">
        <f ca="1">INDIRECT(ADDRESS(VLOOKUP("Headline_not_sastisfying",tb_language_table[],2,0),HLOOKUP(f_language_sel_Supplier,b_column_ref,2,0),1,0,MID(CELL("filename",tb_language_table[]),FIND("]",CELL("filename"))+1,1024)),0)</f>
        <v>NOT SATISFYING</v>
      </c>
      <c r="D6" s="48" t="s">
        <v>636</v>
      </c>
      <c r="E6" s="21" t="str">
        <f ca="1">INDIRECT(ADDRESS(VLOOKUP("Headline_basiclevel",tb_language_table[],2,0),HLOOKUP(f_language_sel_Supplier,b_column_ref,2,0),1,0,MID(CELL("filename",tb_language_table[]),FIND("]",CELL("filename"))+1,1024)),0)</f>
        <v>BASIC LEVEL</v>
      </c>
      <c r="F6" s="47" t="s">
        <v>638</v>
      </c>
      <c r="G6" s="22" t="str">
        <f ca="1">INDIRECT(ADDRESS(VLOOKUP("Headline_Excellent",tb_language_table[],2,0),HLOOKUP(f_language_sel_Supplier,b_column_ref,2,0),1,0,MID(CELL("filename",tb_language_table[]),FIND("]",CELL("filename"))+1,1024)),0)</f>
        <v>EXCELLENT</v>
      </c>
      <c r="H6" s="23" t="str">
        <f ca="1">INDIRECT(ADDRESS(VLOOKUP("Total",tb_language_table[],2,0),HLOOKUP(f_language_sel_Supplier,b_column_ref,2,0),1,0,MID(CELL("filename",tb_language_table[]),FIND("]",CELL("filename"))+1,1024)),0)</f>
        <v>SUM Supplier</v>
      </c>
      <c r="I6" s="366" t="str">
        <f ca="1">INDIRECT(ADDRESS(VLOOKUP("Faults",tb_language_table[],2,0),HLOOKUP(f_language_sel_Supplier,b_column_ref,2,0),1,0,MID(CELL("filename",tb_language_table[]),FIND("]",CELL("filename"))+1,1024)),0)</f>
        <v xml:space="preserve">REMARKS ONLY IN ENGLISH </v>
      </c>
      <c r="J6" s="367"/>
      <c r="K6" s="367"/>
      <c r="L6" s="367"/>
      <c r="M6" s="368"/>
    </row>
    <row r="7" spans="1:26" ht="13.5" thickBot="1" x14ac:dyDescent="0.25">
      <c r="A7" s="24"/>
      <c r="B7" s="25"/>
      <c r="C7" s="25"/>
      <c r="D7" s="25"/>
      <c r="E7" s="25"/>
      <c r="F7" s="25"/>
      <c r="G7" s="25"/>
      <c r="H7" s="26"/>
      <c r="I7" s="26"/>
      <c r="J7" s="26"/>
      <c r="K7" s="26"/>
      <c r="L7" s="26"/>
      <c r="M7" s="27"/>
    </row>
    <row r="8" spans="1:26" ht="105" customHeight="1" thickTop="1" thickBot="1" x14ac:dyDescent="0.3">
      <c r="A8" s="237" t="str">
        <f ca="1">INDIRECT(ADDRESS(VLOOKUP("D2_8dstep",tb_language_table[],2,0),HLOOKUP(f_language_sel_Supplier,b_column_ref,2,0),1,0,MID(CELL("filename",tb_language_table[]),FIND("]",CELL("filename"))+1,1024)),0)</f>
        <v>D2 Problem Description</v>
      </c>
      <c r="B8" s="50"/>
      <c r="C8" s="51" t="str">
        <f ca="1">INDIRECT(ADDRESS(VLOOKUP("D2_not_satisfying",tb_language_table[],2,0),HLOOKUP(f_language_sel_Supplier,b_column_ref,2,0),1,0,MID(CELL("filename",tb_language_table[]),FIND("]",CELL("filename"))+1,1024)),0)</f>
        <v>Empty or only symptom description, data collection is missing.</v>
      </c>
      <c r="D8" s="52"/>
      <c r="E8" s="53" t="str">
        <f ca="1">INDIRECT(ADDRESS(VLOOKUP("D2_basiclevel",tb_language_table[],2,0),HLOOKUP(f_language_sel_Supplier,b_column_ref,2,0),1,0,MID(CELL("filename",tb_language_table[]),FIND("]",CELL("filename"))+1,1024)),0)</f>
        <v>Fundamental (real) Problem, occurence and effects are described understandable and clearly (including detailled quantitative data: what, where, when, how much, who, ...).</v>
      </c>
      <c r="F8" s="54"/>
      <c r="G8" s="55" t="str">
        <f ca="1">INDIRECT(ADDRESS(VLOOKUP("D2_excellent",tb_language_table[],2,0),HLOOKUP(f_language_sel_Supplier,b_column_ref,2,0),1,0,MID(CELL("filename",tb_language_table[]),FIND("]",CELL("filename"))+1,1024)),0)</f>
        <v>Additional information with regard to interface and effect at customer are available.</v>
      </c>
      <c r="H8" s="28" t="str">
        <f>IF(F8="x",5,IF(D8="x",4,IF(B8="x",0,"")))</f>
        <v/>
      </c>
      <c r="I8" s="356"/>
      <c r="J8" s="357"/>
      <c r="K8" s="357"/>
      <c r="L8" s="357"/>
      <c r="M8" s="358"/>
      <c r="O8" s="29"/>
    </row>
    <row r="9" spans="1:26" s="218" customFormat="1" ht="168.75" x14ac:dyDescent="0.2">
      <c r="A9" s="213"/>
      <c r="B9" s="214"/>
      <c r="C9" s="215"/>
      <c r="D9" s="214"/>
      <c r="E9" s="212" t="s">
        <v>702</v>
      </c>
      <c r="F9" s="214"/>
      <c r="G9" s="211" t="s">
        <v>701</v>
      </c>
      <c r="H9" s="227"/>
      <c r="I9" s="223"/>
      <c r="J9" s="223"/>
      <c r="K9" s="223"/>
      <c r="L9" s="223"/>
      <c r="M9" s="226"/>
      <c r="N9" s="216"/>
      <c r="O9" s="217"/>
      <c r="P9" s="216"/>
      <c r="Q9" s="216"/>
      <c r="R9" s="216"/>
      <c r="S9" s="216"/>
      <c r="T9" s="216"/>
      <c r="U9" s="216"/>
      <c r="V9" s="216"/>
      <c r="W9" s="216"/>
      <c r="X9" s="216"/>
      <c r="Y9" s="216"/>
      <c r="Z9" s="216"/>
    </row>
    <row r="10" spans="1:26" ht="13.5" thickBot="1" x14ac:dyDescent="0.25">
      <c r="A10" s="222"/>
      <c r="B10" s="25"/>
      <c r="C10" s="25"/>
      <c r="D10" s="25"/>
      <c r="E10" s="25"/>
      <c r="F10" s="25"/>
      <c r="G10" s="25"/>
      <c r="H10" s="224"/>
      <c r="I10" s="224"/>
      <c r="J10" s="224"/>
      <c r="K10" s="224"/>
      <c r="L10" s="224"/>
      <c r="M10" s="225"/>
    </row>
    <row r="11" spans="1:26" ht="105" customHeight="1" thickTop="1" thickBot="1" x14ac:dyDescent="0.3">
      <c r="A11" s="237" t="str">
        <f ca="1">INDIRECT(ADDRESS(VLOOKUP("D3_8dstep",tb_language_table[],2,0),HLOOKUP(f_language_sel_Supplier,b_column_ref,2,0),1,0,MID(CELL("filename",tb_language_table[]),FIND("]",CELL("filename"))+1,1024)),0)</f>
        <v>D3 Containment Actions</v>
      </c>
      <c r="B11" s="49"/>
      <c r="C11" s="51" t="str">
        <f ca="1">INDIRECT(ADDRESS(VLOOKUP("D3_not_satisfying",tb_language_table[],2,0),HLOOKUP(f_language_sel_Supplier,b_column_ref,2,0),1,0,MID(CELL("filename",tb_language_table[]),FIND("]",CELL("filename"))+1,1024)),0)</f>
        <v>Arbitrary or incomplete containment action (not concrete, no deadline).</v>
      </c>
      <c r="D11" s="52"/>
      <c r="E11" s="53" t="str">
        <f ca="1">INDIRECT(ADDRESS(VLOOKUP(" D3_basiclevel",tb_language_table[],2,0),HLOOKUP(f_language_sel_Supplier,b_column_ref,2,0),1,0,MID(CELL("filename",tb_language_table[]),FIND("]",CELL("filename"))+1,1024)),0)</f>
        <v>Containment actions are described clearly and introduced (Deadlines and responsibles are defined).</v>
      </c>
      <c r="F11" s="54"/>
      <c r="G11" s="55" t="str">
        <f ca="1">INDIRECT(ADDRESS(VLOOKUP("D3_excellent",tb_language_table[],2,0),HLOOKUP(f_language_sel_Supplier,b_column_ref,2,0),1,0,MID(CELL("filename",tb_language_table[]),FIND("]",CELL("filename"))+1,1024)),0)</f>
        <v>Efficiency is quantitatively assessed (for example in %).</v>
      </c>
      <c r="H11" s="28" t="str">
        <f>IF(F11="x",2,IF(D11="x",1,IF(B11="x",0,"")))</f>
        <v/>
      </c>
      <c r="I11" s="356"/>
      <c r="J11" s="357"/>
      <c r="K11" s="357"/>
      <c r="L11" s="357"/>
      <c r="M11" s="358"/>
      <c r="O11" s="29"/>
    </row>
    <row r="12" spans="1:26" s="218" customFormat="1" ht="112.5" x14ac:dyDescent="0.2">
      <c r="A12" s="238"/>
      <c r="B12" s="214"/>
      <c r="C12" s="215"/>
      <c r="D12" s="214"/>
      <c r="E12" s="212" t="s">
        <v>703</v>
      </c>
      <c r="F12" s="214"/>
      <c r="G12" s="211" t="s">
        <v>704</v>
      </c>
      <c r="H12" s="227"/>
      <c r="I12" s="223"/>
      <c r="J12" s="223"/>
      <c r="K12" s="223"/>
      <c r="L12" s="223"/>
      <c r="M12" s="226"/>
      <c r="N12" s="216"/>
      <c r="O12" s="217"/>
      <c r="P12" s="216"/>
      <c r="Q12" s="216"/>
      <c r="R12" s="216"/>
      <c r="S12" s="216"/>
      <c r="T12" s="216"/>
      <c r="U12" s="216"/>
      <c r="V12" s="216"/>
      <c r="W12" s="216"/>
      <c r="X12" s="216"/>
      <c r="Y12" s="216"/>
      <c r="Z12" s="216"/>
    </row>
    <row r="13" spans="1:26" ht="13.5" thickBot="1" x14ac:dyDescent="0.25">
      <c r="A13" s="222"/>
      <c r="B13" s="25"/>
      <c r="C13" s="25"/>
      <c r="D13" s="25"/>
      <c r="E13" s="25"/>
      <c r="F13" s="25"/>
      <c r="G13" s="25"/>
      <c r="H13" s="224"/>
      <c r="I13" s="224"/>
      <c r="J13" s="224"/>
      <c r="K13" s="224"/>
      <c r="L13" s="224"/>
      <c r="M13" s="225"/>
    </row>
    <row r="14" spans="1:26" ht="105" customHeight="1" thickTop="1" thickBot="1" x14ac:dyDescent="0.3">
      <c r="A14" s="237" t="str">
        <f ca="1">INDIRECT(ADDRESS(VLOOKUP("D4_a_8dstep",tb_language_table[],2,0),HLOOKUP(f_language_sel_Supplier,b_column_ref,2,0),1,0,MID(CELL("filename",tb_language_table[]),FIND("]",CELL("filename"))+1,1024)),0)</f>
        <v>D4 Cause and Effect Analysis (Occurrence)</v>
      </c>
      <c r="B14" s="49"/>
      <c r="C14" s="51" t="str">
        <f ca="1">INDIRECT(ADDRESS(VLOOKUP("D4_a_not_satisfying",tb_language_table[],2,0),HLOOKUP(f_language_sel_Supplier,b_column_ref,2,0),1,0,MID(CELL("filename",tb_language_table[]),FIND("]",CELL("filename"))+1,1024)),0)</f>
        <v>Only direct causes determined (superficial or hypothetical).</v>
      </c>
      <c r="D14" s="52"/>
      <c r="E14" s="53" t="str">
        <f ca="1">INDIRECT(ADDRESS(VLOOKUP("D4_a_basiclevel",tb_language_table[],2,0),HLOOKUP(f_language_sel_Supplier,b_column_ref,2,0),1,0,MID(CELL("filename",tb_language_table[]),FIND("]",CELL("filename"))+1,1024)),0)</f>
        <v>Technical Root Cause (TRC) and Managerial Root Cause (MRC) in MANAGEMENT-SYSTEM are worked out. Risk assessment (including effect on other products/ processes) is defined.</v>
      </c>
      <c r="F14" s="54"/>
      <c r="G14" s="55" t="str">
        <f ca="1">INDIRECT(ADDRESS(VLOOKUP("D4_a_excellent",tb_language_table[],2,0),HLOOKUP(f_language_sel_Supplier,b_column_ref,2,0),1,0,MID(CELL("filename",tb_language_table[]),FIND("]",CELL("filename"))+1,1024)),0)</f>
        <v>Managerial Root Causes (MRC) in BUSINESS PROCESSES and/or LEADERSHIP, are worked out. Use of Problem Solving Methods is proven.</v>
      </c>
      <c r="H14" s="28" t="str">
        <f>IF(F14="x",6,IF(D14="x",4,IF(B14="x",0,"")))</f>
        <v/>
      </c>
      <c r="I14" s="356"/>
      <c r="J14" s="357"/>
      <c r="K14" s="357"/>
      <c r="L14" s="357"/>
      <c r="M14" s="358"/>
      <c r="O14" s="29"/>
    </row>
    <row r="15" spans="1:26" s="218" customFormat="1" ht="213.75" x14ac:dyDescent="0.2">
      <c r="A15" s="238"/>
      <c r="B15" s="214"/>
      <c r="C15" s="215"/>
      <c r="D15" s="214"/>
      <c r="E15" s="212" t="s">
        <v>705</v>
      </c>
      <c r="F15" s="214"/>
      <c r="G15" s="211" t="s">
        <v>706</v>
      </c>
      <c r="H15" s="227"/>
      <c r="I15" s="223"/>
      <c r="J15" s="223"/>
      <c r="K15" s="223"/>
      <c r="L15" s="223"/>
      <c r="M15" s="226"/>
      <c r="N15" s="216"/>
      <c r="O15" s="217"/>
      <c r="P15" s="216"/>
      <c r="Q15" s="216"/>
      <c r="R15" s="216"/>
      <c r="S15" s="216"/>
      <c r="T15" s="216"/>
      <c r="U15" s="216"/>
      <c r="V15" s="216"/>
      <c r="W15" s="216"/>
      <c r="X15" s="216"/>
      <c r="Y15" s="216"/>
      <c r="Z15" s="216"/>
    </row>
    <row r="16" spans="1:26" ht="13.5" thickBot="1" x14ac:dyDescent="0.25">
      <c r="A16" s="222"/>
      <c r="B16" s="25"/>
      <c r="C16" s="25"/>
      <c r="D16" s="25"/>
      <c r="E16" s="25"/>
      <c r="F16" s="25"/>
      <c r="G16" s="25"/>
      <c r="H16" s="224"/>
      <c r="I16" s="224"/>
      <c r="J16" s="224"/>
      <c r="K16" s="224"/>
      <c r="L16" s="224"/>
      <c r="M16" s="225"/>
    </row>
    <row r="17" spans="1:26" ht="105" customHeight="1" thickTop="1" thickBot="1" x14ac:dyDescent="0.3">
      <c r="A17" s="237" t="str">
        <f ca="1">INDIRECT(ADDRESS(VLOOKUP("D4_b_8dstep",tb_language_table[],2,0),HLOOKUP(f_language_sel_Supplier,b_column_ref,2,0),1,0,MID(CELL("filename",tb_language_table[]),FIND("]",CELL("filename"))+1,1024)),0)</f>
        <v>D4 Cause and Effect Analysis (Non-detection)</v>
      </c>
      <c r="B17" s="49"/>
      <c r="C17" s="51" t="str">
        <f ca="1">INDIRECT(ADDRESS(VLOOKUP("D4_b_not_satisfying",tb_language_table[],2,0),HLOOKUP(f_language_sel_Supplier,b_column_ref,2,0),1,0,MID(CELL("filename",tb_language_table[]),FIND("]",CELL("filename"))+1,1024)),0)</f>
        <v>Only direct causes determined (superficial or hypothetical).</v>
      </c>
      <c r="D17" s="52"/>
      <c r="E17" s="53" t="str">
        <f ca="1">INDIRECT(ADDRESS(VLOOKUP("D4_b_basiclevel",tb_language_table[],2,0),HLOOKUP(f_language_sel_Supplier,b_column_ref,2,0),1,0,MID(CELL("filename",tb_language_table[]),FIND("]",CELL("filename"))+1,1024)),0)</f>
        <v>Technical Root Cause (TRC) and Managerial Root Cause (MRC) in MANAGEMENT-SYSTEM are worked out. Risk assessment (including effect on other products/ processes) is defined</v>
      </c>
      <c r="F17" s="54"/>
      <c r="G17" s="55" t="str">
        <f ca="1">INDIRECT(ADDRESS(VLOOKUP("D4_b_excellent",tb_language_table[],2,0),HLOOKUP(f_language_sel_Supplier,b_column_ref,2,0),1,0,MID(CELL("filename",tb_language_table[]),FIND("]",CELL("filename"))+1,1024)),0)</f>
        <v>Managerial Root Causes (MRC) in BUSINESS PROCESSES and/or LEADERSHIP, are worked out. Use of Problem Solving Methods is proven.</v>
      </c>
      <c r="H17" s="28" t="str">
        <f>IF(F17="x",6,IF(D17="x",4,IF(B17="x",0,"")))</f>
        <v/>
      </c>
      <c r="I17" s="356"/>
      <c r="J17" s="357"/>
      <c r="K17" s="357"/>
      <c r="L17" s="357"/>
      <c r="M17" s="358"/>
      <c r="O17" s="29"/>
    </row>
    <row r="18" spans="1:26" s="218" customFormat="1" ht="213.75" x14ac:dyDescent="0.2">
      <c r="A18" s="238"/>
      <c r="B18" s="214"/>
      <c r="C18" s="215"/>
      <c r="D18" s="214"/>
      <c r="E18" s="212" t="s">
        <v>705</v>
      </c>
      <c r="F18" s="214"/>
      <c r="G18" s="211" t="s">
        <v>706</v>
      </c>
      <c r="H18" s="227"/>
      <c r="I18" s="223"/>
      <c r="J18" s="223"/>
      <c r="K18" s="223"/>
      <c r="L18" s="223"/>
      <c r="M18" s="226"/>
      <c r="N18" s="216"/>
      <c r="O18" s="217"/>
      <c r="P18" s="216"/>
      <c r="Q18" s="216"/>
      <c r="R18" s="216"/>
      <c r="S18" s="216"/>
      <c r="T18" s="216"/>
      <c r="U18" s="216"/>
      <c r="V18" s="216"/>
      <c r="W18" s="216"/>
      <c r="X18" s="216"/>
      <c r="Y18" s="216"/>
      <c r="Z18" s="216"/>
    </row>
    <row r="19" spans="1:26" ht="13.5" thickBot="1" x14ac:dyDescent="0.25">
      <c r="A19" s="222"/>
      <c r="B19" s="25"/>
      <c r="C19" s="25"/>
      <c r="D19" s="25"/>
      <c r="E19" s="25"/>
      <c r="F19" s="25"/>
      <c r="G19" s="25"/>
      <c r="H19" s="224"/>
      <c r="I19" s="224"/>
      <c r="J19" s="224"/>
      <c r="K19" s="224"/>
      <c r="L19" s="224"/>
      <c r="M19" s="225"/>
    </row>
    <row r="20" spans="1:26" ht="105" customHeight="1" thickTop="1" thickBot="1" x14ac:dyDescent="0.3">
      <c r="A20" s="237" t="str">
        <f ca="1">INDIRECT(ADDRESS(VLOOKUP("D5/D6_a_8dstep",tb_language_table[],2,0),HLOOKUP(f_language_sel_Supplier,b_column_ref,2,0),1,0,MID(CELL("filename",tb_language_table[]),FIND("]",CELL("filename"))+1,1024)),0)</f>
        <v>D5/D6 Corrective Actions (Occurrence)</v>
      </c>
      <c r="B20" s="49"/>
      <c r="C20" s="58" t="str">
        <f ca="1">INDIRECT(ADDRESS(VLOOKUP("D5/D6_a_not_satisfying",tb_language_table[],2,0),HLOOKUP(f_language_sel_Supplier,b_column_ref,2,0),1,0,MID(CELL("filename",tb_language_table[]),FIND("]",CELL("filename"))+1,1024)),0)</f>
        <v>Arbitrary corrective actions (not concrete, unclear link to root cause, no deadline/responsible). Efficiency not proven.</v>
      </c>
      <c r="D20" s="52"/>
      <c r="E20" s="53" t="str">
        <f ca="1">INDIRECT(ADDRESS(VLOOKUP("D5/D6_a_basiclevel",tb_language_table[],2,0),HLOOKUP(f_language_sel_Supplier,b_column_ref,2,0),1,0,MID(CELL("filename",tb_language_table[]),FIND("]",CELL("filename"))+1,1024)),0)</f>
        <v>Corrective actions cover completely all root causes (TRC and MRC in MANAGEMENTSYSTEM) from D4 and are documented. Efficiency is proven.</v>
      </c>
      <c r="F20" s="54"/>
      <c r="G20" s="55" t="str">
        <f ca="1">INDIRECT(ADDRESS(VLOOKUP("D5/D6_a_excellent",tb_language_table[],2,0),HLOOKUP(f_language_sel_Supplier,b_column_ref,2,0),1,0,MID(CELL("filename",tb_language_table[]),FIND("]",CELL("filename"))+1,1024)),0)</f>
        <v>All MRC (in BUSINESS PROCESSES and/or LEADERSHIP) from D4 are solved and documented.</v>
      </c>
      <c r="H20" s="28" t="str">
        <f>IF(F20="x",3,IF(D20="x",2,IF(B20="x",0,"")))</f>
        <v/>
      </c>
      <c r="I20" s="356"/>
      <c r="J20" s="357"/>
      <c r="K20" s="357"/>
      <c r="L20" s="357"/>
      <c r="M20" s="358"/>
      <c r="O20" s="29"/>
    </row>
    <row r="21" spans="1:26" s="218" customFormat="1" ht="270" customHeight="1" x14ac:dyDescent="0.2">
      <c r="A21" s="238"/>
      <c r="B21" s="214"/>
      <c r="C21" s="215"/>
      <c r="D21" s="214"/>
      <c r="E21" s="212" t="s">
        <v>714</v>
      </c>
      <c r="F21" s="214"/>
      <c r="G21" s="211" t="s">
        <v>708</v>
      </c>
      <c r="H21" s="227"/>
      <c r="I21" s="223"/>
      <c r="J21" s="223"/>
      <c r="K21" s="223"/>
      <c r="L21" s="223"/>
      <c r="M21" s="226"/>
      <c r="N21" s="216"/>
      <c r="O21" s="217"/>
      <c r="P21" s="216"/>
      <c r="Q21" s="216"/>
      <c r="R21" s="216"/>
      <c r="S21" s="216"/>
      <c r="T21" s="216"/>
      <c r="U21" s="216"/>
      <c r="V21" s="216"/>
      <c r="W21" s="216"/>
      <c r="X21" s="216"/>
      <c r="Y21" s="216"/>
      <c r="Z21" s="216"/>
    </row>
    <row r="22" spans="1:26" ht="13.5" thickBot="1" x14ac:dyDescent="0.25">
      <c r="A22" s="222"/>
      <c r="B22" s="25"/>
      <c r="C22" s="25"/>
      <c r="D22" s="25"/>
      <c r="E22" s="25"/>
      <c r="F22" s="25"/>
      <c r="G22" s="25"/>
      <c r="H22" s="224"/>
      <c r="I22" s="224"/>
      <c r="J22" s="224"/>
      <c r="K22" s="224"/>
      <c r="L22" s="224"/>
      <c r="M22" s="225"/>
    </row>
    <row r="23" spans="1:26" ht="105" customHeight="1" thickTop="1" thickBot="1" x14ac:dyDescent="0.3">
      <c r="A23" s="237" t="str">
        <f ca="1">INDIRECT(ADDRESS(VLOOKUP("D5/D6_b_8dstep",tb_language_table[],2,0),HLOOKUP(f_language_sel_Supplier,b_column_ref,2,0),1,0,MID(CELL("filename",tb_language_table[]),FIND("]",CELL("filename"))+1,1024)),0)</f>
        <v>D5/D6 Corrective Actions (Non-detection)</v>
      </c>
      <c r="B23" s="49"/>
      <c r="C23" s="51" t="str">
        <f ca="1">INDIRECT(ADDRESS(VLOOKUP("D5/D6_b_not_satisfying",tb_language_table[],2,0),HLOOKUP(f_language_sel_Supplier,b_column_ref,2,0),1,0,MID(CELL("filename",tb_language_table[]),FIND("]",CELL("filename"))+1,1024)),0)</f>
        <v>Arbitrary corrective actions (not concrete, unclear link to root cause, no deadline/responsible). Efficiency not proven.</v>
      </c>
      <c r="D23" s="52"/>
      <c r="E23" s="53" t="str">
        <f ca="1">INDIRECT(ADDRESS(VLOOKUP("D5/D6_b_basiclevel",tb_language_table[],2,0),HLOOKUP(f_language_sel_Supplier,b_column_ref,2,0),1,0,MID(CELL("filename",tb_language_table[]),FIND("]",CELL("filename"))+1,1024)),0)</f>
        <v>Corrective actions cover completely all root causes (TRC and MRC in MANAGEMENTSYSTEM) from D4 and are documented. Efficiency is proven.</v>
      </c>
      <c r="F23" s="54"/>
      <c r="G23" s="55" t="str">
        <f ca="1">INDIRECT(ADDRESS(VLOOKUP("D5/D6_b_excellent",tb_language_table[],2,0),HLOOKUP(f_language_sel_Supplier,b_column_ref,2,0),1,0,MID(CELL("filename",tb_language_table[]),FIND("]",CELL("filename"))+1,1024)),0)</f>
        <v>No more action needed for TRC as occurrence completely prevented. All MRC (in BUSINESS PROCESSES and/or LEADERSHIP) from D4 are solved and documented.</v>
      </c>
      <c r="H23" s="28" t="str">
        <f>IF(F23="x",3,IF(D23="x",2,IF(B23="x",0,"")))</f>
        <v/>
      </c>
      <c r="I23" s="356"/>
      <c r="J23" s="357"/>
      <c r="K23" s="357"/>
      <c r="L23" s="357"/>
      <c r="M23" s="358"/>
      <c r="O23" s="29"/>
    </row>
    <row r="24" spans="1:26" s="218" customFormat="1" ht="270" customHeight="1" x14ac:dyDescent="0.2">
      <c r="A24" s="238"/>
      <c r="B24" s="214"/>
      <c r="C24" s="215"/>
      <c r="D24" s="214"/>
      <c r="E24" s="212" t="s">
        <v>707</v>
      </c>
      <c r="F24" s="214"/>
      <c r="G24" s="211" t="s">
        <v>708</v>
      </c>
      <c r="H24" s="227"/>
      <c r="I24" s="223"/>
      <c r="J24" s="223"/>
      <c r="K24" s="223"/>
      <c r="L24" s="223"/>
      <c r="M24" s="226"/>
      <c r="N24" s="216"/>
      <c r="O24" s="217"/>
      <c r="P24" s="216"/>
      <c r="Q24" s="216"/>
      <c r="R24" s="216"/>
      <c r="S24" s="216"/>
      <c r="T24" s="216"/>
      <c r="U24" s="216"/>
      <c r="V24" s="216"/>
      <c r="W24" s="216"/>
      <c r="X24" s="216"/>
      <c r="Y24" s="216"/>
      <c r="Z24" s="216"/>
    </row>
    <row r="25" spans="1:26" ht="13.5" thickBot="1" x14ac:dyDescent="0.25">
      <c r="A25" s="222"/>
      <c r="B25" s="25"/>
      <c r="C25" s="25"/>
      <c r="D25" s="25"/>
      <c r="E25" s="25"/>
      <c r="F25" s="25"/>
      <c r="G25" s="25"/>
      <c r="H25" s="224"/>
      <c r="I25" s="224"/>
      <c r="J25" s="224"/>
      <c r="K25" s="224"/>
      <c r="L25" s="224"/>
      <c r="M25" s="225"/>
    </row>
    <row r="26" spans="1:26" ht="105" customHeight="1" thickTop="1" thickBot="1" x14ac:dyDescent="0.3">
      <c r="A26" s="237" t="str">
        <f ca="1">INDIRECT(ADDRESS(VLOOKUP("D7_8dstep",tb_language_table[],2,0),HLOOKUP(f_language_sel_Supplier,b_column_ref,2,0),1,0,MID(CELL("filename",tb_language_table[]),FIND("]",CELL("filename"))+1,1024)),0)</f>
        <v>D7 Preventive Actions</v>
      </c>
      <c r="B26" s="49"/>
      <c r="C26" s="51" t="str">
        <f ca="1">INDIRECT(ADDRESS(VLOOKUP("D7_not_satisfying",tb_language_table[],2,0),HLOOKUP(f_language_sel_Supplier,b_column_ref,2,0),1,0,MID(CELL("filename",tb_language_table[]),FIND("]",CELL("filename"))+1,1024)),0)</f>
        <v>Missing or unclear indication.</v>
      </c>
      <c r="D26" s="52"/>
      <c r="E26" s="53" t="str">
        <f ca="1">INDIRECT(ADDRESS(VLOOKUP("D7_basiclevel",tb_language_table[],2,0),HLOOKUP(f_language_sel_Supplier,b_column_ref,2,0),1,0,MID(CELL("filename",tb_language_table[]),FIND("]",CELL("filename"))+1,1024)),0)</f>
        <v>QM-Documentation updated. Comprehensible lessons Learned was started on all concerned products, Processes and locations.</v>
      </c>
      <c r="F26" s="54"/>
      <c r="G26" s="55" t="str">
        <f ca="1">INDIRECT(ADDRESS(VLOOKUP("D7_excellent",tb_language_table[],2,0),HLOOKUP(f_language_sel_Supplier,b_column_ref,2,0),1,0,MID(CELL("filename",tb_language_table[]),FIND("]",CELL("filename"))+1,1024)),0)</f>
        <v>Feedbacks/evaluations from LL-Network are available.</v>
      </c>
      <c r="H26" s="28" t="str">
        <f>IF(F26="x",3,IF(D26="x",2,IF(B26="x",0,"")))</f>
        <v/>
      </c>
      <c r="I26" s="356"/>
      <c r="J26" s="357"/>
      <c r="K26" s="357"/>
      <c r="L26" s="357"/>
      <c r="M26" s="358"/>
      <c r="O26" s="29"/>
    </row>
    <row r="27" spans="1:26" s="218" customFormat="1" ht="180" x14ac:dyDescent="0.2">
      <c r="A27" s="238"/>
      <c r="B27" s="214"/>
      <c r="C27" s="215"/>
      <c r="D27" s="214"/>
      <c r="E27" s="212" t="s">
        <v>709</v>
      </c>
      <c r="F27" s="214"/>
      <c r="G27" s="211" t="s">
        <v>710</v>
      </c>
      <c r="H27" s="227"/>
      <c r="I27" s="223"/>
      <c r="J27" s="223"/>
      <c r="K27" s="223"/>
      <c r="L27" s="223"/>
      <c r="M27" s="226"/>
      <c r="N27" s="216"/>
      <c r="O27" s="217"/>
      <c r="P27" s="216"/>
      <c r="Q27" s="216"/>
      <c r="R27" s="216"/>
      <c r="S27" s="216"/>
      <c r="T27" s="216"/>
      <c r="U27" s="216"/>
      <c r="V27" s="216"/>
      <c r="W27" s="216"/>
      <c r="X27" s="216"/>
      <c r="Y27" s="216"/>
      <c r="Z27" s="216"/>
    </row>
    <row r="28" spans="1:26" ht="13.5" thickBot="1" x14ac:dyDescent="0.25">
      <c r="A28" s="222"/>
      <c r="B28" s="25"/>
      <c r="C28" s="25"/>
      <c r="D28" s="25"/>
      <c r="E28" s="25"/>
      <c r="F28" s="25"/>
      <c r="G28" s="25"/>
      <c r="H28" s="224"/>
      <c r="I28" s="224"/>
      <c r="J28" s="224"/>
      <c r="K28" s="224"/>
      <c r="L28" s="224"/>
      <c r="M28" s="225"/>
    </row>
    <row r="29" spans="1:26" ht="105" customHeight="1" thickTop="1" thickBot="1" x14ac:dyDescent="0.3">
      <c r="A29" s="57" t="str">
        <f ca="1">INDIRECT(ADDRESS(VLOOKUP("D8_8dstep",tb_language_table[],2,0),HLOOKUP(f_language_sel_Supplier,b_column_ref,2,0),1,0,MID(CELL("filename",tb_language_table[]),FIND("]",CELL("filename"))+1,1024)),0)</f>
        <v>D8 Final Meeting</v>
      </c>
      <c r="B29" s="49"/>
      <c r="C29" s="51" t="str">
        <f ca="1">INDIRECT(ADDRESS(VLOOKUP("D8_not_satisfying",tb_language_table[],2,0),HLOOKUP(f_language_sel_Supplier,b_column_ref,2,0),1,0,MID(CELL("filename",tb_language_table[]),FIND("]",CELL("filename"))+1,1024)),0)</f>
        <v>Missing signature or only by initiator.</v>
      </c>
      <c r="D29" s="52"/>
      <c r="E29" s="53" t="str">
        <f ca="1">INDIRECT(ADDRESS(VLOOKUP("D8_basiclevel",tb_language_table[],2,0),HLOOKUP(f_language_sel_Supplier,b_column_ref,2,0),1,0,MID(CELL("filename",tb_language_table[]),FIND("]",CELL("filename"))+1,1024)),0)</f>
        <v>Signatures from Team-leader, Sponsor (Department manager level) available. For external 8D also -/QMM.</v>
      </c>
      <c r="F29" s="54"/>
      <c r="G29" s="55" t="str">
        <f ca="1">INDIRECT(ADDRESS(VLOOKUP("D8_excellent",tb_language_table[],2,0),HLOOKUP(f_language_sel_Supplier,b_column_ref,2,0),1,0,MID(CELL("filename",tb_language_table[]),FIND("]",CELL("filename"))+1,1024)),0)</f>
        <v>Review by sponsor with all team members done and documented. Signatures from Plant-, BU-Management available</v>
      </c>
      <c r="H29" s="28" t="str">
        <f>IF(F29="x",2,IF(D29="x",1,IF(B29="x",0,"")))</f>
        <v/>
      </c>
      <c r="I29" s="356"/>
      <c r="J29" s="357"/>
      <c r="K29" s="357"/>
      <c r="L29" s="357"/>
      <c r="M29" s="358"/>
      <c r="O29" s="29"/>
    </row>
    <row r="30" spans="1:26" s="218" customFormat="1" ht="93.75" customHeight="1" x14ac:dyDescent="0.2">
      <c r="A30" s="238"/>
      <c r="B30" s="214"/>
      <c r="C30" s="215"/>
      <c r="D30" s="214"/>
      <c r="E30" s="212" t="s">
        <v>711</v>
      </c>
      <c r="F30" s="214"/>
      <c r="G30" s="211" t="s">
        <v>712</v>
      </c>
      <c r="H30" s="219"/>
      <c r="I30" s="220"/>
      <c r="J30" s="220"/>
      <c r="K30" s="220"/>
      <c r="L30" s="220"/>
      <c r="M30" s="221"/>
      <c r="N30" s="216"/>
      <c r="O30" s="217"/>
      <c r="P30" s="216"/>
      <c r="Q30" s="216"/>
      <c r="R30" s="216"/>
      <c r="S30" s="216"/>
      <c r="T30" s="216"/>
      <c r="U30" s="216"/>
      <c r="V30" s="216"/>
      <c r="W30" s="216"/>
      <c r="X30" s="216"/>
      <c r="Y30" s="216"/>
      <c r="Z30" s="216"/>
    </row>
    <row r="31" spans="1:26" x14ac:dyDescent="0.2">
      <c r="A31" s="30"/>
      <c r="B31" s="15"/>
      <c r="C31" s="15"/>
      <c r="D31" s="15"/>
      <c r="E31" s="15"/>
      <c r="F31" s="15"/>
      <c r="G31" s="31"/>
      <c r="H31" s="31"/>
      <c r="I31" s="31"/>
      <c r="J31" s="31"/>
      <c r="K31" s="31"/>
      <c r="L31" s="31"/>
      <c r="M31" s="16"/>
    </row>
    <row r="32" spans="1:26" x14ac:dyDescent="0.2">
      <c r="A32" s="32" t="str">
        <f ca="1">INDIRECT(ADDRESS(VLOOKUP("Date",tb_language_table[],2,0),HLOOKUP(f_language_sel_Supplier,b_column_ref,2,0),1,0,MID(CELL("filename",tb_language_table[]),FIND("]",CELL("filename"))+1,1024)),0)</f>
        <v>Date:</v>
      </c>
      <c r="B32" s="15"/>
      <c r="C32" s="242"/>
      <c r="D32" s="15"/>
      <c r="E32" s="15"/>
      <c r="F32" s="15"/>
      <c r="G32" s="69" t="str">
        <f ca="1">INDIRECT(ADDRESS(VLOOKUP("Addition ",tb_language_table[],2,0),HLOOKUP(f_language_sel_Supplier,b_column_ref,2,0),1,0,MID(CELL("filename",tb_language_table[]),FIND("]",CELL("filename"))+1,1024)),0)</f>
        <v>SUM</v>
      </c>
      <c r="H32" s="70" t="str">
        <f>SUM(H8,H11,H14,H17,H20,H23,H26,H29)&amp;" / 30"</f>
        <v>0 / 30</v>
      </c>
      <c r="I32" s="31"/>
      <c r="J32" s="31"/>
      <c r="K32" s="31"/>
      <c r="L32" s="31"/>
      <c r="M32" s="16"/>
    </row>
    <row r="33" spans="1:27" x14ac:dyDescent="0.2">
      <c r="A33" s="32" t="str">
        <f ca="1">INDIRECT(ADDRESS(VLOOKUP("Submission",tb_language_table[],2,0),HLOOKUP(f_language_sel_Supplier,b_column_ref,2,0),1,0,MID(CELL("filename",tb_language_table[]),FIND("]",CELL("filename"))+1,1024)),0)</f>
        <v>Submitted by:</v>
      </c>
      <c r="B33" s="15"/>
      <c r="C33" s="38"/>
      <c r="D33" s="15"/>
      <c r="E33" s="15"/>
      <c r="F33" s="15"/>
      <c r="G33" s="31"/>
      <c r="H33" s="31"/>
      <c r="I33" s="31"/>
      <c r="J33" s="31"/>
      <c r="K33" s="31"/>
      <c r="L33" s="31"/>
      <c r="M33" s="16"/>
    </row>
    <row r="34" spans="1:27" x14ac:dyDescent="0.2">
      <c r="A34" s="32" t="str">
        <f ca="1">INDIRECT(ADDRESS(VLOOKUP("Aprroval",tb_language_table[],2,0),HLOOKUP(f_language_sel_Supplier,b_column_ref,2,0),1,0,MID(CELL("filename",tb_language_table[]),FIND("]",CELL("filename"))+1,1024)),0)</f>
        <v>Signature:</v>
      </c>
      <c r="B34" s="15"/>
      <c r="C34" s="359"/>
      <c r="D34" s="15"/>
      <c r="E34" s="15"/>
      <c r="F34" s="15"/>
      <c r="G34" s="31"/>
      <c r="H34" s="31"/>
      <c r="I34" s="13"/>
      <c r="J34" s="31" t="str">
        <f ca="1">INDIRECT(ADDRESS(VLOOKUP("Result",tb_language_table[],2,0),HLOOKUP(f_language_sel_Supplier,b_column_ref,2,0),1,0,MID(CELL("filename",tb_language_table[]),FIND("]",CELL("filename"))+1,1024)),0)</f>
        <v>Evaluation done with witness on the spot and/or training on the job.</v>
      </c>
      <c r="K34" s="31"/>
      <c r="L34" s="31"/>
      <c r="M34" s="16"/>
    </row>
    <row r="35" spans="1:27" x14ac:dyDescent="0.2">
      <c r="A35" s="32"/>
      <c r="B35" s="15"/>
      <c r="C35" s="360"/>
      <c r="D35" s="15"/>
      <c r="E35" s="15"/>
      <c r="F35" s="15"/>
      <c r="G35" s="31"/>
      <c r="H35" s="31"/>
      <c r="I35" s="13"/>
      <c r="J35" s="31"/>
      <c r="K35" s="31"/>
      <c r="L35" s="31"/>
      <c r="M35" s="16"/>
    </row>
    <row r="36" spans="1:27" ht="13.5" thickBot="1" x14ac:dyDescent="0.25">
      <c r="A36" s="33"/>
      <c r="B36" s="18"/>
      <c r="C36" s="18"/>
      <c r="D36" s="18"/>
      <c r="E36" s="18"/>
      <c r="F36" s="18"/>
      <c r="G36" s="34"/>
      <c r="H36" s="34"/>
      <c r="I36" s="34"/>
      <c r="J36" s="34"/>
      <c r="K36" s="34"/>
      <c r="L36" s="34"/>
      <c r="M36" s="35"/>
      <c r="AA36" s="13"/>
    </row>
    <row r="37" spans="1:27" s="13" customFormat="1" x14ac:dyDescent="0.2">
      <c r="A37" s="36"/>
      <c r="B37" s="36"/>
      <c r="C37" s="36"/>
      <c r="D37" s="36"/>
      <c r="E37" s="36"/>
      <c r="F37" s="36"/>
    </row>
    <row r="38" spans="1:27" s="13" customFormat="1" x14ac:dyDescent="0.2">
      <c r="A38" s="36"/>
      <c r="B38" s="36"/>
      <c r="C38" s="36"/>
      <c r="D38" s="36"/>
      <c r="E38" s="36"/>
      <c r="F38" s="36"/>
      <c r="M38" s="13" t="s">
        <v>715</v>
      </c>
    </row>
    <row r="39" spans="1:27" s="13" customFormat="1" x14ac:dyDescent="0.2">
      <c r="A39" s="36"/>
      <c r="B39" s="36"/>
      <c r="C39" s="36"/>
      <c r="D39" s="36"/>
      <c r="E39" s="36"/>
      <c r="F39" s="36"/>
    </row>
    <row r="40" spans="1:27" s="13" customFormat="1" x14ac:dyDescent="0.2">
      <c r="A40" s="36"/>
      <c r="B40" s="36"/>
      <c r="C40" s="36"/>
      <c r="D40" s="36"/>
      <c r="E40" s="36"/>
      <c r="F40" s="36"/>
    </row>
    <row r="41" spans="1:27" s="13" customFormat="1" x14ac:dyDescent="0.2">
      <c r="A41" s="36"/>
      <c r="B41" s="36"/>
      <c r="C41" s="36"/>
      <c r="D41" s="36"/>
      <c r="E41" s="36"/>
      <c r="F41" s="36"/>
    </row>
    <row r="42" spans="1:27" s="13" customFormat="1" x14ac:dyDescent="0.2">
      <c r="A42" s="36"/>
      <c r="B42" s="36"/>
      <c r="C42" s="36"/>
      <c r="D42" s="36"/>
      <c r="E42" s="36"/>
      <c r="F42" s="36"/>
    </row>
    <row r="43" spans="1:27" s="13" customFormat="1" x14ac:dyDescent="0.2">
      <c r="A43" s="36"/>
      <c r="B43" s="36"/>
      <c r="C43" s="36"/>
      <c r="D43" s="36"/>
      <c r="E43" s="36"/>
      <c r="F43" s="36"/>
    </row>
    <row r="44" spans="1:27" s="13" customFormat="1" x14ac:dyDescent="0.2">
      <c r="A44" s="36"/>
      <c r="B44" s="36"/>
      <c r="C44" s="36"/>
      <c r="D44" s="36"/>
      <c r="E44" s="36"/>
      <c r="F44" s="36"/>
    </row>
    <row r="45" spans="1:27" s="13" customFormat="1" x14ac:dyDescent="0.2">
      <c r="A45" s="36"/>
      <c r="B45" s="36"/>
      <c r="C45" s="36"/>
      <c r="D45" s="36"/>
      <c r="E45" s="36"/>
      <c r="F45" s="36"/>
    </row>
    <row r="46" spans="1:27" s="13" customFormat="1" x14ac:dyDescent="0.2">
      <c r="A46" s="36"/>
      <c r="B46" s="36"/>
      <c r="C46" s="36"/>
      <c r="D46" s="36"/>
      <c r="E46" s="36"/>
      <c r="F46" s="36"/>
    </row>
    <row r="47" spans="1:27" s="13" customFormat="1" x14ac:dyDescent="0.2">
      <c r="A47" s="36"/>
      <c r="B47" s="36"/>
      <c r="C47" s="36"/>
      <c r="D47" s="36"/>
      <c r="E47" s="36"/>
      <c r="F47" s="36"/>
    </row>
    <row r="48" spans="1:27" s="13" customFormat="1" x14ac:dyDescent="0.2">
      <c r="A48" s="36"/>
      <c r="B48" s="36"/>
      <c r="C48" s="36"/>
      <c r="D48" s="36"/>
      <c r="E48" s="36"/>
      <c r="F48" s="36"/>
    </row>
    <row r="49" spans="1:6" s="13" customFormat="1" x14ac:dyDescent="0.2">
      <c r="A49" s="36"/>
      <c r="B49" s="36"/>
      <c r="C49" s="36"/>
      <c r="D49" s="36"/>
      <c r="E49" s="36"/>
      <c r="F49" s="36"/>
    </row>
    <row r="50" spans="1:6" s="13" customFormat="1" x14ac:dyDescent="0.2">
      <c r="A50" s="36"/>
      <c r="B50" s="36"/>
      <c r="C50" s="36"/>
      <c r="D50" s="36"/>
      <c r="E50" s="36"/>
      <c r="F50" s="36"/>
    </row>
    <row r="51" spans="1:6" s="13" customFormat="1" x14ac:dyDescent="0.2">
      <c r="A51" s="36"/>
      <c r="B51" s="36"/>
      <c r="C51" s="36"/>
      <c r="D51" s="36"/>
      <c r="E51" s="36"/>
      <c r="F51" s="36"/>
    </row>
    <row r="52" spans="1:6" s="13" customFormat="1" x14ac:dyDescent="0.2">
      <c r="A52" s="36"/>
      <c r="B52" s="36"/>
      <c r="C52" s="36"/>
      <c r="D52" s="36"/>
      <c r="E52" s="36"/>
      <c r="F52" s="36"/>
    </row>
    <row r="53" spans="1:6" s="13" customFormat="1" x14ac:dyDescent="0.2">
      <c r="A53" s="36"/>
      <c r="B53" s="36"/>
      <c r="C53" s="36"/>
      <c r="D53" s="36"/>
      <c r="E53" s="36"/>
      <c r="F53" s="36"/>
    </row>
    <row r="54" spans="1:6" s="13" customFormat="1" x14ac:dyDescent="0.2">
      <c r="A54" s="36"/>
      <c r="B54" s="36"/>
      <c r="C54" s="36"/>
      <c r="D54" s="36"/>
      <c r="E54" s="36"/>
      <c r="F54" s="36"/>
    </row>
    <row r="55" spans="1:6" s="13" customFormat="1" x14ac:dyDescent="0.2">
      <c r="A55" s="36"/>
      <c r="B55" s="36"/>
      <c r="C55" s="36"/>
      <c r="D55" s="36"/>
      <c r="E55" s="36"/>
      <c r="F55" s="36"/>
    </row>
    <row r="56" spans="1:6" s="13" customFormat="1" x14ac:dyDescent="0.2">
      <c r="A56" s="36"/>
      <c r="B56" s="36"/>
      <c r="C56" s="36"/>
      <c r="D56" s="36"/>
      <c r="E56" s="36"/>
      <c r="F56" s="36"/>
    </row>
    <row r="57" spans="1:6" s="13" customFormat="1" x14ac:dyDescent="0.2">
      <c r="A57" s="36"/>
      <c r="B57" s="36"/>
      <c r="C57" s="36"/>
      <c r="D57" s="36"/>
      <c r="E57" s="36"/>
      <c r="F57" s="36"/>
    </row>
    <row r="58" spans="1:6" s="13" customFormat="1" x14ac:dyDescent="0.2">
      <c r="A58" s="36"/>
      <c r="B58" s="36"/>
      <c r="C58" s="36"/>
      <c r="D58" s="36"/>
      <c r="E58" s="36"/>
      <c r="F58" s="36"/>
    </row>
    <row r="59" spans="1:6" s="13" customFormat="1" x14ac:dyDescent="0.2">
      <c r="A59" s="36"/>
      <c r="B59" s="36"/>
      <c r="C59" s="36"/>
      <c r="D59" s="36"/>
      <c r="E59" s="36"/>
      <c r="F59" s="36"/>
    </row>
    <row r="60" spans="1:6" s="13" customFormat="1" x14ac:dyDescent="0.2">
      <c r="A60" s="36"/>
      <c r="B60" s="36"/>
      <c r="C60" s="36"/>
      <c r="D60" s="36"/>
      <c r="E60" s="36"/>
      <c r="F60" s="36"/>
    </row>
    <row r="61" spans="1:6" s="13" customFormat="1" x14ac:dyDescent="0.2">
      <c r="A61" s="36"/>
      <c r="B61" s="36"/>
      <c r="C61" s="36"/>
      <c r="D61" s="36"/>
      <c r="E61" s="36"/>
      <c r="F61" s="36"/>
    </row>
    <row r="62" spans="1:6" s="13" customFormat="1" x14ac:dyDescent="0.2">
      <c r="A62" s="36"/>
      <c r="B62" s="36"/>
      <c r="C62" s="36"/>
      <c r="D62" s="36"/>
      <c r="E62" s="36"/>
      <c r="F62" s="36"/>
    </row>
    <row r="63" spans="1:6" s="13" customFormat="1" x14ac:dyDescent="0.2">
      <c r="A63" s="36"/>
      <c r="B63" s="36"/>
      <c r="C63" s="36"/>
      <c r="D63" s="36"/>
      <c r="E63" s="36"/>
      <c r="F63" s="36"/>
    </row>
    <row r="64" spans="1:6" s="13" customFormat="1" x14ac:dyDescent="0.2">
      <c r="A64" s="36"/>
      <c r="B64" s="36"/>
      <c r="C64" s="36"/>
      <c r="D64" s="36"/>
      <c r="E64" s="36"/>
      <c r="F64" s="36"/>
    </row>
    <row r="65" spans="1:6" s="13" customFormat="1" x14ac:dyDescent="0.2">
      <c r="A65" s="36"/>
      <c r="B65" s="36"/>
      <c r="C65" s="36"/>
      <c r="D65" s="36"/>
      <c r="E65" s="36"/>
      <c r="F65" s="36"/>
    </row>
    <row r="66" spans="1:6" s="13" customFormat="1" x14ac:dyDescent="0.2">
      <c r="A66" s="36"/>
      <c r="B66" s="36"/>
      <c r="C66" s="36"/>
      <c r="D66" s="36"/>
      <c r="E66" s="36"/>
      <c r="F66" s="36"/>
    </row>
    <row r="67" spans="1:6" s="13" customFormat="1" x14ac:dyDescent="0.2">
      <c r="A67" s="36"/>
      <c r="B67" s="36"/>
      <c r="C67" s="36"/>
      <c r="D67" s="36"/>
      <c r="E67" s="36"/>
      <c r="F67" s="36"/>
    </row>
    <row r="68" spans="1:6" s="13" customFormat="1" x14ac:dyDescent="0.2">
      <c r="A68" s="36"/>
      <c r="B68" s="36"/>
      <c r="C68" s="36"/>
      <c r="D68" s="36"/>
      <c r="E68" s="36"/>
      <c r="F68" s="36"/>
    </row>
    <row r="69" spans="1:6" s="13" customFormat="1" x14ac:dyDescent="0.2">
      <c r="A69" s="36"/>
      <c r="B69" s="36"/>
      <c r="C69" s="36"/>
      <c r="D69" s="36"/>
      <c r="E69" s="36"/>
      <c r="F69" s="36"/>
    </row>
    <row r="70" spans="1:6" s="13" customFormat="1" x14ac:dyDescent="0.2">
      <c r="A70" s="36"/>
      <c r="B70" s="36"/>
      <c r="C70" s="36"/>
      <c r="D70" s="36"/>
      <c r="E70" s="36"/>
      <c r="F70" s="36"/>
    </row>
    <row r="71" spans="1:6" s="13" customFormat="1" x14ac:dyDescent="0.2">
      <c r="A71" s="36"/>
      <c r="B71" s="36"/>
      <c r="C71" s="36"/>
      <c r="D71" s="36"/>
      <c r="E71" s="36"/>
      <c r="F71" s="36"/>
    </row>
    <row r="72" spans="1:6" s="13" customFormat="1" x14ac:dyDescent="0.2">
      <c r="A72" s="36"/>
      <c r="B72" s="36"/>
      <c r="C72" s="36"/>
      <c r="D72" s="36"/>
      <c r="E72" s="36"/>
      <c r="F72" s="36"/>
    </row>
    <row r="73" spans="1:6" s="13" customFormat="1" x14ac:dyDescent="0.2">
      <c r="A73" s="36"/>
      <c r="B73" s="36"/>
      <c r="C73" s="36"/>
      <c r="D73" s="36"/>
      <c r="E73" s="36"/>
      <c r="F73" s="36"/>
    </row>
    <row r="74" spans="1:6" s="13" customFormat="1" x14ac:dyDescent="0.2">
      <c r="A74" s="36"/>
      <c r="B74" s="36"/>
      <c r="C74" s="36"/>
      <c r="D74" s="36"/>
      <c r="E74" s="36"/>
      <c r="F74" s="36"/>
    </row>
    <row r="75" spans="1:6" s="13" customFormat="1" x14ac:dyDescent="0.2">
      <c r="A75" s="36"/>
      <c r="B75" s="36"/>
      <c r="C75" s="36"/>
      <c r="D75" s="36"/>
      <c r="E75" s="36"/>
      <c r="F75" s="36"/>
    </row>
    <row r="76" spans="1:6" s="13" customFormat="1" x14ac:dyDescent="0.2">
      <c r="A76" s="36"/>
      <c r="B76" s="36"/>
      <c r="C76" s="36"/>
      <c r="D76" s="36"/>
      <c r="E76" s="36"/>
      <c r="F76" s="36"/>
    </row>
    <row r="77" spans="1:6" s="13" customFormat="1" x14ac:dyDescent="0.2">
      <c r="A77" s="36"/>
      <c r="B77" s="36"/>
      <c r="C77" s="36"/>
      <c r="D77" s="36"/>
      <c r="E77" s="36"/>
      <c r="F77" s="36"/>
    </row>
    <row r="78" spans="1:6" s="13" customFormat="1" x14ac:dyDescent="0.2">
      <c r="A78" s="36"/>
      <c r="B78" s="36"/>
      <c r="C78" s="36"/>
      <c r="D78" s="36"/>
      <c r="E78" s="36"/>
      <c r="F78" s="36"/>
    </row>
    <row r="79" spans="1:6" s="13" customFormat="1" x14ac:dyDescent="0.2">
      <c r="A79" s="36"/>
      <c r="B79" s="36"/>
      <c r="C79" s="36"/>
      <c r="D79" s="36"/>
      <c r="E79" s="36"/>
      <c r="F79" s="36"/>
    </row>
    <row r="80" spans="1:6" s="13" customFormat="1" x14ac:dyDescent="0.2">
      <c r="A80" s="36"/>
      <c r="B80" s="36"/>
      <c r="C80" s="36"/>
      <c r="D80" s="36"/>
      <c r="E80" s="36"/>
      <c r="F80" s="36"/>
    </row>
    <row r="81" spans="1:6" s="13" customFormat="1" x14ac:dyDescent="0.2">
      <c r="A81" s="36"/>
      <c r="B81" s="36"/>
      <c r="C81" s="36"/>
      <c r="D81" s="36"/>
      <c r="E81" s="36"/>
      <c r="F81" s="36"/>
    </row>
    <row r="82" spans="1:6" s="13" customFormat="1" x14ac:dyDescent="0.2">
      <c r="A82" s="36"/>
      <c r="B82" s="36"/>
      <c r="C82" s="36"/>
      <c r="D82" s="36"/>
      <c r="E82" s="36"/>
      <c r="F82" s="36"/>
    </row>
    <row r="83" spans="1:6" s="13" customFormat="1" x14ac:dyDescent="0.2">
      <c r="A83" s="36"/>
      <c r="B83" s="36"/>
      <c r="C83" s="36"/>
      <c r="D83" s="36"/>
      <c r="E83" s="36"/>
      <c r="F83" s="36"/>
    </row>
    <row r="84" spans="1:6" s="13" customFormat="1" x14ac:dyDescent="0.2">
      <c r="A84" s="36"/>
      <c r="B84" s="36"/>
      <c r="C84" s="36"/>
      <c r="D84" s="36"/>
      <c r="E84" s="36"/>
      <c r="F84" s="36"/>
    </row>
  </sheetData>
  <sheetProtection sheet="1" objects="1" scenarios="1"/>
  <mergeCells count="22">
    <mergeCell ref="I26:M26"/>
    <mergeCell ref="I29:M29"/>
    <mergeCell ref="C34:C35"/>
    <mergeCell ref="I1:L1"/>
    <mergeCell ref="I2:L2"/>
    <mergeCell ref="I3:L3"/>
    <mergeCell ref="I4:L4"/>
    <mergeCell ref="I23:M23"/>
    <mergeCell ref="I6:M6"/>
    <mergeCell ref="I8:M8"/>
    <mergeCell ref="I11:M11"/>
    <mergeCell ref="I14:M14"/>
    <mergeCell ref="I17:M17"/>
    <mergeCell ref="I20:M20"/>
    <mergeCell ref="M1:M4"/>
    <mergeCell ref="A1:B3"/>
    <mergeCell ref="A4:B4"/>
    <mergeCell ref="G1:H1"/>
    <mergeCell ref="G2:H2"/>
    <mergeCell ref="G3:H3"/>
    <mergeCell ref="G4:H4"/>
    <mergeCell ref="C1:E2"/>
  </mergeCells>
  <conditionalFormatting sqref="B8:B9 D8:D9 F8:F9 B11:B12 D11:D12 F11:F12 B14:B15 D14:D15 F14:F15 B17:B18 D17:D18 F17:F18 B20:B21 D20:D21 F20:F21 B23:B24 D23:D24 F23:F24 B26:B27 D26:D27 F26:F27 B29:B30 D29:D30 F29:F30">
    <cfRule type="notContainsBlanks" dxfId="19" priority="1">
      <formula>LEN(TRIM(B8))&gt;0</formula>
    </cfRule>
    <cfRule type="containsBlanks" dxfId="18" priority="2">
      <formula>LEN(TRIM(B8))=0</formula>
    </cfRule>
  </conditionalFormatting>
  <dataValidations count="2">
    <dataValidation type="list" allowBlank="1" showInputMessage="1" showErrorMessage="1" sqref="A5" xr:uid="{00000000-0002-0000-0500-000000000000}">
      <formula1>b_language_sel</formula1>
    </dataValidation>
    <dataValidation type="list" showInputMessage="1" showErrorMessage="1" sqref="D29 B8 D8 F8 F11 D11 D14 B14 B11 F14 B17 D17 D20 B20 F17 F20 B23 D23 F23 F26 D26 B26 B29 F29" xr:uid="{00000000-0002-0000-0500-000001000000}">
      <formula1>"--,x,,"</formula1>
    </dataValidation>
  </dataValidations>
  <pageMargins left="0.4" right="0.35" top="0.41" bottom="0.39370078740157483" header="0.19685039370078741" footer="0.15748031496062992"/>
  <pageSetup scale="66" orientation="landscape"/>
  <customProperties>
    <customPr name="IbpWorksheetKeyString_GUID" r:id="rId1"/>
  </customProperties>
  <ignoredErrors>
    <ignoredError sqref="A6 A4 C1:E2 G1:H4 A8 A11 A14 A17 A22:G22 I28:M28 A32:A34 G32:H32 J34 C8 E8 G11 E11 C11 G14 E14 C14 C17 E17 G17 A20 G20 C20 A25:G25 A23 C23 E23 G23 A28:G28 A26 G26 E26 C26 A29 C29 E29 G29 C6 E6 G6:M6 I22:M22 I25:M25 C4:D4 C3:D3" unlockedFormula="1"/>
    <ignoredError sqref="H11 H8 H28:H29 H17 H14 H20 H22:H23 H25:H26" unlockedFormula="1" emptyCellReference="1"/>
    <ignoredError sqref="H10 H16 H19" emptyCellReference="1"/>
  </ignoredErrors>
  <drawing r:id="rId2"/>
  <legacyDrawing r:id="rId3"/>
  <controls>
    <mc:AlternateContent xmlns:mc="http://schemas.openxmlformats.org/markup-compatibility/2006">
      <mc:Choice Requires="x14">
        <control shapeId="6146" r:id="rId4" name="CheckBox2">
          <controlPr defaultSize="0" autoLine="0" r:id="rId5">
            <anchor moveWithCells="1">
              <from>
                <xdr:col>9</xdr:col>
                <xdr:colOff>523875</xdr:colOff>
                <xdr:row>31</xdr:row>
                <xdr:rowOff>114300</xdr:rowOff>
              </from>
              <to>
                <xdr:col>10</xdr:col>
                <xdr:colOff>314325</xdr:colOff>
                <xdr:row>33</xdr:row>
                <xdr:rowOff>0</xdr:rowOff>
              </to>
            </anchor>
          </controlPr>
        </control>
      </mc:Choice>
      <mc:Fallback>
        <control shapeId="6146" r:id="rId4" name="CheckBox2"/>
      </mc:Fallback>
    </mc:AlternateContent>
    <mc:AlternateContent xmlns:mc="http://schemas.openxmlformats.org/markup-compatibility/2006">
      <mc:Choice Requires="x14">
        <control shapeId="6145" r:id="rId6" name="CheckBox1">
          <controlPr defaultSize="0" autoLine="0" r:id="rId7">
            <anchor moveWithCells="1">
              <from>
                <xdr:col>9</xdr:col>
                <xdr:colOff>38100</xdr:colOff>
                <xdr:row>31</xdr:row>
                <xdr:rowOff>104775</xdr:rowOff>
              </from>
              <to>
                <xdr:col>9</xdr:col>
                <xdr:colOff>533400</xdr:colOff>
                <xdr:row>32</xdr:row>
                <xdr:rowOff>142875</xdr:rowOff>
              </to>
            </anchor>
          </controlPr>
        </control>
      </mc:Choice>
      <mc:Fallback>
        <control shapeId="6145" r:id="rId6" name="CheckBox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AB84"/>
  <sheetViews>
    <sheetView zoomScaleNormal="100" zoomScaleSheetLayoutView="70" workbookViewId="0">
      <selection activeCell="H8" sqref="H8"/>
    </sheetView>
  </sheetViews>
  <sheetFormatPr baseColWidth="10" defaultColWidth="8.85546875" defaultRowHeight="12.75" x14ac:dyDescent="0.2"/>
  <cols>
    <col min="1" max="1" width="20.85546875" style="37" bestFit="1" customWidth="1"/>
    <col min="2" max="2" width="2.85546875" style="37" customWidth="1"/>
    <col min="3" max="3" width="34" style="37" customWidth="1"/>
    <col min="4" max="4" width="2.85546875" style="37" customWidth="1"/>
    <col min="5" max="5" width="34" style="37" customWidth="1"/>
    <col min="6" max="6" width="2.85546875" style="37" customWidth="1"/>
    <col min="7" max="7" width="34" style="14" customWidth="1"/>
    <col min="8" max="9" width="12.42578125" style="14" customWidth="1"/>
    <col min="10" max="10" width="4.42578125" style="14" customWidth="1"/>
    <col min="11" max="11" width="10.5703125" style="14" customWidth="1"/>
    <col min="12" max="13" width="8" style="14" customWidth="1"/>
    <col min="14" max="14" width="33.5703125" style="14" customWidth="1"/>
    <col min="15" max="27" width="9.140625" style="13"/>
    <col min="28" max="16384" width="8.85546875" style="14"/>
  </cols>
  <sheetData>
    <row r="1" spans="1:15" ht="24" customHeight="1" x14ac:dyDescent="0.2">
      <c r="A1" s="340" t="s">
        <v>545</v>
      </c>
      <c r="B1" s="341"/>
      <c r="C1" s="354" t="str">
        <f ca="1">INDIRECT(ADDRESS(VLOOKUP("Sheet Name",tb_language_table[],2,0),HLOOKUP(f_language_sel,b_column_ref,2,0),1,0,MID(CELL("filename",tb_language_table[]),FIND("]",CELL("filename"))+1,1024)),0)</f>
        <v>8D Evaluation Sheet</v>
      </c>
      <c r="D1" s="354"/>
      <c r="E1" s="354"/>
      <c r="F1" s="12"/>
      <c r="G1" s="348" t="str">
        <f ca="1">INDIRECT(ADDRESS(VLOOKUP("Name_supplier ",tb_language_table[],2,0),HLOOKUP(f_language_sel,b_column_ref,2,0),1,0,MID(CELL("filename",tb_language_table[]),FIND("]",CELL("filename"))+1,1024)),0)</f>
        <v>Supplier Name:</v>
      </c>
      <c r="H1" s="348"/>
      <c r="I1" s="349"/>
      <c r="J1" s="361"/>
      <c r="K1" s="362"/>
      <c r="L1" s="362"/>
      <c r="M1" s="362"/>
      <c r="N1" s="369" t="s">
        <v>744</v>
      </c>
    </row>
    <row r="2" spans="1:15" ht="12" customHeight="1" x14ac:dyDescent="0.2">
      <c r="A2" s="342"/>
      <c r="B2" s="343"/>
      <c r="C2" s="355"/>
      <c r="D2" s="355"/>
      <c r="E2" s="355"/>
      <c r="F2" s="15"/>
      <c r="G2" s="350" t="str">
        <f ca="1">INDIRECT(ADDRESS(VLOOKUP("Team",tb_language_table[],2,0),HLOOKUP(f_language_sel,b_column_ref,2,0),1,0,MID(CELL("filename",tb_language_table[]),FIND("]",CELL("filename"))+1,1024)),0)</f>
        <v>Assessment team:</v>
      </c>
      <c r="H2" s="350"/>
      <c r="I2" s="351"/>
      <c r="J2" s="363"/>
      <c r="K2" s="363"/>
      <c r="L2" s="363"/>
      <c r="M2" s="364"/>
      <c r="N2" s="370"/>
    </row>
    <row r="3" spans="1:15" ht="12.75" customHeight="1" thickBot="1" x14ac:dyDescent="0.25">
      <c r="A3" s="344"/>
      <c r="B3" s="345"/>
      <c r="C3" s="17" t="str">
        <f ca="1">INDIRECT(ADDRESS(VLOOKUP("Report Nummer",tb_language_table[],2,0),HLOOKUP(f_language_sel,b_column_ref,2,0),1,0,MID(CELL("filename",tb_language_table[]),FIND("]",CELL("filename"))+1,1024)),0)</f>
        <v xml:space="preserve">8D Report Number: </v>
      </c>
      <c r="D3" s="15"/>
      <c r="E3" s="68"/>
      <c r="F3" s="15"/>
      <c r="G3" s="350" t="str">
        <f ca="1">INDIRECT(ADDRESS(VLOOKUP("Unit",tb_language_table[],2,0),HLOOKUP(f_language_sel,b_column_ref,2,0),1,0,MID(CELL("filename",tb_language_table[]),FIND("]",CELL("filename"))+1,1024)),0)</f>
        <v>Business Unit:</v>
      </c>
      <c r="H3" s="350"/>
      <c r="I3" s="351"/>
      <c r="J3" s="365"/>
      <c r="K3" s="365"/>
      <c r="L3" s="365"/>
      <c r="M3" s="361"/>
      <c r="N3" s="370"/>
    </row>
    <row r="4" spans="1:15" ht="14.1" customHeight="1" thickBot="1" x14ac:dyDescent="0.25">
      <c r="A4" s="346" t="str">
        <f ca="1">INDIRECT(ADDRESS(VLOOKUP("Language ",tb_language_table[],2,0),HLOOKUP(f_language_sel,b_column_ref,2,0),1,0,MID(CELL("filename",tb_language_table[]),FIND("]",CELL("filename"))+1,1024)),0)</f>
        <v xml:space="preserve">Select Language </v>
      </c>
      <c r="B4" s="347"/>
      <c r="C4" s="17" t="str">
        <f ca="1">INDIRECT(ADDRESS(VLOOKUP("Title",tb_language_table[],2,0),HLOOKUP(f_language_sel,b_column_ref,2,0),1,0,MID(CELL("filename",tb_language_table[]),FIND("]",CELL("filename"))+1,1024)),0)</f>
        <v>8D-Report Title:</v>
      </c>
      <c r="D4" s="15"/>
      <c r="E4" s="68"/>
      <c r="F4" s="15"/>
      <c r="G4" s="350" t="str">
        <f ca="1">INDIRECT(ADDRESS(VLOOKUP("Place",tb_language_table[],2,0),HLOOKUP(f_language_sel,b_column_ref,2,0),1,0,MID(CELL("filename",tb_language_table[]),FIND("]",CELL("filename"))+1,1024)),0)</f>
        <v>Plant / Location:</v>
      </c>
      <c r="H4" s="350"/>
      <c r="I4" s="351"/>
      <c r="J4" s="365"/>
      <c r="K4" s="365"/>
      <c r="L4" s="365"/>
      <c r="M4" s="361"/>
      <c r="N4" s="371"/>
    </row>
    <row r="5" spans="1:15" ht="13.5" thickBot="1" x14ac:dyDescent="0.25">
      <c r="A5" s="65" t="s">
        <v>54</v>
      </c>
      <c r="B5" s="66"/>
      <c r="C5" s="15"/>
      <c r="D5" s="15"/>
      <c r="E5" s="15"/>
      <c r="F5" s="15"/>
      <c r="G5" s="15"/>
      <c r="H5" s="18"/>
      <c r="I5" s="18"/>
      <c r="J5" s="18"/>
      <c r="K5" s="18"/>
      <c r="L5" s="18"/>
      <c r="M5" s="18"/>
      <c r="N5" s="19"/>
    </row>
    <row r="6" spans="1:15" ht="39" customHeight="1" thickBot="1" x14ac:dyDescent="0.25">
      <c r="A6" s="63" t="str">
        <f ca="1">INDIRECT(ADDRESS(VLOOKUP("Headline_8dstep",tb_language_table[],2,0),HLOOKUP(f_language_sel,b_column_ref,2,0),1,0,MID(CELL("filename",tb_language_table[]),FIND("]",CELL("filename"))+1,1024)),0)</f>
        <v>8D STEP</v>
      </c>
      <c r="B6" s="67" t="s">
        <v>637</v>
      </c>
      <c r="C6" s="20" t="str">
        <f ca="1">INDIRECT(ADDRESS(VLOOKUP("Headline_not_sastisfying",tb_language_table[],2,0),HLOOKUP(f_language_sel,b_column_ref,2,0),1,0,MID(CELL("filename",tb_language_table[]),FIND("]",CELL("filename"))+1,1024)),0)</f>
        <v>NOT SATISFYING</v>
      </c>
      <c r="D6" s="48" t="s">
        <v>636</v>
      </c>
      <c r="E6" s="21" t="str">
        <f ca="1">INDIRECT(ADDRESS(VLOOKUP("Headline_basiclevel",tb_language_table[],2,0),HLOOKUP(f_language_sel,b_column_ref,2,0),1,0,MID(CELL("filename",tb_language_table[]),FIND("]",CELL("filename"))+1,1024)),0)</f>
        <v>BASIC LEVEL</v>
      </c>
      <c r="F6" s="59" t="s">
        <v>638</v>
      </c>
      <c r="G6" s="39" t="str">
        <f ca="1">INDIRECT(ADDRESS(VLOOKUP("Headline_Excellent",tb_language_table[],2,0),HLOOKUP(f_language_sel,b_column_ref,2,0),1,0,MID(CELL("filename",tb_language_table[]),FIND("]",CELL("filename"))+1,1024)),0)</f>
        <v>EXCELLENT</v>
      </c>
      <c r="H6" s="40" t="str">
        <f ca="1">INDIRECT(ADDRESS(VLOOKUP("Total",tb_language_table[],2,0),HLOOKUP(f_language_sel,b_column_ref,2,0),1,0,MID(CELL("filename",tb_language_table[]),FIND("]",CELL("filename"))+1,1024)),0)</f>
        <v>SUM Supplier</v>
      </c>
      <c r="I6" s="41" t="str">
        <f ca="1">INDIRECT(ADDRESS(VLOOKUP("Sum",tb_language_table[],2,0),HLOOKUP(f_language_sel,b_column_ref,2,0),1,0,MID(CELL("filename",tb_language_table[]),FIND("]",CELL("filename"))+1,1024)),0)</f>
        <v>SUM BSH</v>
      </c>
      <c r="J6" s="375" t="str">
        <f ca="1">INDIRECT(ADDRESS(VLOOKUP("Faults",tb_language_table[],2,0),HLOOKUP(f_language_sel,b_column_ref,2,0),1,0,MID(CELL("filename",tb_language_table[]),FIND("]",CELL("filename"))+1,1024)),0)</f>
        <v xml:space="preserve">REMARKS ONLY IN ENGLISH </v>
      </c>
      <c r="K6" s="376"/>
      <c r="L6" s="376"/>
      <c r="M6" s="376"/>
      <c r="N6" s="377"/>
    </row>
    <row r="7" spans="1:15" ht="13.5" thickBot="1" x14ac:dyDescent="0.25">
      <c r="A7" s="42"/>
      <c r="B7" s="15"/>
      <c r="C7" s="15"/>
      <c r="D7" s="15"/>
      <c r="E7" s="15"/>
      <c r="F7" s="15"/>
      <c r="G7" s="15"/>
      <c r="H7" s="43"/>
      <c r="I7" s="43"/>
      <c r="J7" s="43"/>
      <c r="K7" s="43"/>
      <c r="L7" s="43"/>
      <c r="M7" s="43"/>
      <c r="N7" s="44"/>
    </row>
    <row r="8" spans="1:15" ht="105" customHeight="1" thickTop="1" thickBot="1" x14ac:dyDescent="0.25">
      <c r="A8" s="240" t="str">
        <f ca="1">INDIRECT(ADDRESS(VLOOKUP("D2_8dstep",tb_language_table[],2,0),HLOOKUP(f_language_sel,b_column_ref,2,0),1,0,MID(CELL("filename",tb_language_table[]),FIND("]",CELL("filename"))+1,1024)),0)</f>
        <v>D2 Problem Description</v>
      </c>
      <c r="B8" s="60"/>
      <c r="C8" s="51" t="str">
        <f ca="1">INDIRECT(ADDRESS(VLOOKUP("D2_not_satisfying",tb_language_table[],2,0),HLOOKUP(f_language_sel,b_column_ref,2,0),1,0,MID(CELL("filename",tb_language_table[]),FIND("]",CELL("filename"))+1,1024)),0)</f>
        <v>Empty or only symptom description, data collection is missing.</v>
      </c>
      <c r="D8" s="61"/>
      <c r="E8" s="53" t="str">
        <f ca="1">INDIRECT(ADDRESS(VLOOKUP("D2_basiclevel",tb_language_table[],2,0),HLOOKUP(f_language_sel,b_column_ref,2,0),1,0,MID(CELL("filename",tb_language_table[]),FIND("]",CELL("filename"))+1,1024)),0)</f>
        <v>Fundamental (real) Problem, occurence and effects are described understandable and clearly (including detailled quantitative data: what, where, when, how much, who, ...).</v>
      </c>
      <c r="F8" s="62"/>
      <c r="G8" s="55" t="str">
        <f ca="1">INDIRECT(ADDRESS(VLOOKUP("D2_excellent",tb_language_table[],2,0),HLOOKUP(f_language_sel,b_column_ref,2,0),1,0,MID(CELL("filename",tb_language_table[]),FIND("]",CELL("filename"))+1,1024)),0)</f>
        <v>Additional information with regard to interface and effect at customer are available.</v>
      </c>
      <c r="H8" s="45" t="str">
        <f>'8D Evalution Sheet_Supplier'!H8</f>
        <v/>
      </c>
      <c r="I8" s="46" t="str">
        <f>IF(F8="x",5,IF(D8="x",4,IF(B8="x",0,"")))</f>
        <v/>
      </c>
      <c r="J8" s="372"/>
      <c r="K8" s="373"/>
      <c r="L8" s="373"/>
      <c r="M8" s="373"/>
      <c r="N8" s="374"/>
    </row>
    <row r="9" spans="1:15" ht="168.75" x14ac:dyDescent="0.2">
      <c r="A9" s="63"/>
      <c r="B9" s="228"/>
      <c r="C9" s="210"/>
      <c r="D9" s="228"/>
      <c r="E9" s="212" t="s">
        <v>702</v>
      </c>
      <c r="F9" s="228"/>
      <c r="G9" s="211" t="s">
        <v>701</v>
      </c>
      <c r="H9" s="232"/>
      <c r="I9" s="232"/>
      <c r="J9" s="233"/>
      <c r="K9" s="233"/>
      <c r="L9" s="233"/>
      <c r="M9" s="233"/>
      <c r="N9" s="234"/>
    </row>
    <row r="10" spans="1:15" ht="13.5" thickBot="1" x14ac:dyDescent="0.25">
      <c r="A10" s="33"/>
      <c r="B10" s="15"/>
      <c r="C10" s="15"/>
      <c r="D10" s="15"/>
      <c r="E10" s="15"/>
      <c r="F10" s="15"/>
      <c r="G10" s="15"/>
      <c r="H10" s="18"/>
      <c r="I10" s="18"/>
      <c r="J10" s="18"/>
      <c r="K10" s="18"/>
      <c r="L10" s="18"/>
      <c r="M10" s="18"/>
      <c r="N10" s="18"/>
      <c r="O10" s="241"/>
    </row>
    <row r="11" spans="1:15" ht="105" customHeight="1" thickTop="1" thickBot="1" x14ac:dyDescent="0.25">
      <c r="A11" s="240" t="str">
        <f ca="1">INDIRECT(ADDRESS(VLOOKUP("D3_8dstep",tb_language_table[],2,0),HLOOKUP(f_language_sel,b_column_ref,2,0),1,0,MID(CELL("filename",tb_language_table[]),FIND("]",CELL("filename"))+1,1024)),0)</f>
        <v>D3 Containment Actions</v>
      </c>
      <c r="B11" s="60"/>
      <c r="C11" s="51" t="str">
        <f ca="1">INDIRECT(ADDRESS(VLOOKUP("D3_not_satisfying",tb_language_table[],2,0),HLOOKUP(f_language_sel,b_column_ref,2,0),1,0,MID(CELL("filename",tb_language_table[]),FIND("]",CELL("filename"))+1,1024)),0)</f>
        <v>Arbitrary or incomplete containment action (not concrete, no deadline).</v>
      </c>
      <c r="D11" s="61"/>
      <c r="E11" s="53" t="str">
        <f ca="1">INDIRECT(ADDRESS(VLOOKUP(" D3_basiclevel",tb_language_table[],2,0),HLOOKUP(f_language_sel,b_column_ref,2,0),1,0,MID(CELL("filename",tb_language_table[]),FIND("]",CELL("filename"))+1,1024)),0)</f>
        <v>Containment actions are described clearly and introduced (Deadlines and responsibles are defined).</v>
      </c>
      <c r="F11" s="62"/>
      <c r="G11" s="55" t="str">
        <f ca="1">INDIRECT(ADDRESS(VLOOKUP("D3_excellent",tb_language_table[],2,0),HLOOKUP(f_language_sel,b_column_ref,2,0),1,0,MID(CELL("filename",tb_language_table[]),FIND("]",CELL("filename"))+1,1024)),0)</f>
        <v>Efficiency is quantitatively assessed (for example in %).</v>
      </c>
      <c r="H11" s="45" t="str">
        <f>'8D Evalution Sheet_Supplier'!H11</f>
        <v/>
      </c>
      <c r="I11" s="46" t="str">
        <f>IF(F11="x",2,IF(D11="x",1,IF(B11="x",0,"")))</f>
        <v/>
      </c>
      <c r="J11" s="378"/>
      <c r="K11" s="379"/>
      <c r="L11" s="379"/>
      <c r="M11" s="379"/>
      <c r="N11" s="380"/>
    </row>
    <row r="12" spans="1:15" ht="112.5" x14ac:dyDescent="0.2">
      <c r="A12" s="239"/>
      <c r="B12" s="228"/>
      <c r="C12" s="210"/>
      <c r="D12" s="228"/>
      <c r="E12" s="212" t="s">
        <v>703</v>
      </c>
      <c r="F12" s="228"/>
      <c r="G12" s="211" t="s">
        <v>704</v>
      </c>
      <c r="H12" s="229"/>
      <c r="I12" s="229"/>
      <c r="J12" s="230"/>
      <c r="K12" s="230"/>
      <c r="L12" s="230"/>
      <c r="M12" s="230"/>
      <c r="N12" s="231"/>
    </row>
    <row r="13" spans="1:15" ht="13.5" thickBot="1" x14ac:dyDescent="0.25">
      <c r="A13" s="33"/>
      <c r="B13" s="15"/>
      <c r="C13" s="15"/>
      <c r="D13" s="15"/>
      <c r="E13" s="15"/>
      <c r="F13" s="15"/>
      <c r="G13" s="15"/>
      <c r="H13" s="18"/>
      <c r="I13" s="18"/>
      <c r="J13" s="18"/>
      <c r="K13" s="18"/>
      <c r="L13" s="18"/>
      <c r="M13" s="18"/>
      <c r="N13" s="19"/>
    </row>
    <row r="14" spans="1:15" ht="105" customHeight="1" thickTop="1" thickBot="1" x14ac:dyDescent="0.25">
      <c r="A14" s="240" t="str">
        <f ca="1">INDIRECT(ADDRESS(VLOOKUP("D4_a_8dstep",tb_language_table[],2,0),HLOOKUP(f_language_sel,b_column_ref,2,0),1,0,MID(CELL("filename",tb_language_table[]),FIND("]",CELL("filename"))+1,1024)),0)</f>
        <v>D4 Cause and Effect Analysis (Occurrence)</v>
      </c>
      <c r="B14" s="60"/>
      <c r="C14" s="51" t="str">
        <f ca="1">INDIRECT(ADDRESS(VLOOKUP("D4_a_not_satisfying",tb_language_table[],2,0),HLOOKUP(f_language_sel,b_column_ref,2,0),1,0,MID(CELL("filename",tb_language_table[]),FIND("]",CELL("filename"))+1,1024)),0)</f>
        <v>Only direct causes determined (superficial or hypothetical).</v>
      </c>
      <c r="D14" s="61"/>
      <c r="E14" s="53" t="str">
        <f ca="1">INDIRECT(ADDRESS(VLOOKUP("D4_a_basiclevel",tb_language_table[],2,0),HLOOKUP(f_language_sel,b_column_ref,2,0),1,0,MID(CELL("filename",tb_language_table[]),FIND("]",CELL("filename"))+1,1024)),0)</f>
        <v>Technical Root Cause (TRC) and Managerial Root Cause (MRC) in MANAGEMENT-SYSTEM are worked out. Risk assessment (including effect on other products/ processes) is defined.</v>
      </c>
      <c r="F14" s="62"/>
      <c r="G14" s="55" t="str">
        <f ca="1">INDIRECT(ADDRESS(VLOOKUP("D4_a_excellent",tb_language_table[],2,0),HLOOKUP(f_language_sel,b_column_ref,2,0),1,0,MID(CELL("filename",tb_language_table[]),FIND("]",CELL("filename"))+1,1024)),0)</f>
        <v>Managerial Root Causes (MRC) in BUSINESS PROCESSES and/or LEADERSHIP, are worked out. Use of Problem Solving Methods is proven.</v>
      </c>
      <c r="H14" s="45" t="str">
        <f>'8D Evalution Sheet_Supplier'!H14</f>
        <v/>
      </c>
      <c r="I14" s="46" t="str">
        <f>IF(F14="x",6,IF(D14="x",4,IF(B14="x",0,"")))</f>
        <v/>
      </c>
      <c r="J14" s="372"/>
      <c r="K14" s="373"/>
      <c r="L14" s="373"/>
      <c r="M14" s="373"/>
      <c r="N14" s="374"/>
    </row>
    <row r="15" spans="1:15" ht="213.75" x14ac:dyDescent="0.2">
      <c r="A15" s="63"/>
      <c r="B15" s="228"/>
      <c r="C15" s="210"/>
      <c r="D15" s="228"/>
      <c r="E15" s="212" t="s">
        <v>705</v>
      </c>
      <c r="F15" s="228"/>
      <c r="G15" s="211" t="s">
        <v>706</v>
      </c>
      <c r="H15" s="229"/>
      <c r="I15" s="229"/>
      <c r="J15" s="230"/>
      <c r="K15" s="230"/>
      <c r="L15" s="230"/>
      <c r="M15" s="230"/>
      <c r="N15" s="231"/>
    </row>
    <row r="16" spans="1:15" ht="13.5" thickBot="1" x14ac:dyDescent="0.25">
      <c r="A16" s="33"/>
      <c r="B16" s="15"/>
      <c r="C16" s="15"/>
      <c r="D16" s="15"/>
      <c r="E16" s="15"/>
      <c r="F16" s="15"/>
      <c r="G16" s="15"/>
      <c r="H16" s="18"/>
      <c r="I16" s="18"/>
      <c r="J16" s="18"/>
      <c r="K16" s="18"/>
      <c r="L16" s="18"/>
      <c r="M16" s="18"/>
      <c r="N16" s="19"/>
    </row>
    <row r="17" spans="1:15" ht="105" customHeight="1" thickTop="1" thickBot="1" x14ac:dyDescent="0.25">
      <c r="A17" s="235" t="str">
        <f ca="1">INDIRECT(ADDRESS(VLOOKUP("D4_b_8dstep",tb_language_table[],2,0),HLOOKUP(f_language_sel,b_column_ref,2,0),1,0,MID(CELL("filename",tb_language_table[]),FIND("]",CELL("filename"))+1,1024)),0)</f>
        <v>D4 Cause and Effect Analysis (Non-detection)</v>
      </c>
      <c r="B17" s="60"/>
      <c r="C17" s="51" t="str">
        <f ca="1">INDIRECT(ADDRESS(VLOOKUP("D4_b_not_satisfying",tb_language_table[],2,0),HLOOKUP(f_language_sel,b_column_ref,2,0),1,0,MID(CELL("filename",tb_language_table[]),FIND("]",CELL("filename"))+1,1024)),0)</f>
        <v>Only direct causes determined (superficial or hypothetical).</v>
      </c>
      <c r="D17" s="61"/>
      <c r="E17" s="53" t="str">
        <f ca="1">INDIRECT(ADDRESS(VLOOKUP("D4_b_basiclevel",tb_language_table[],2,0),HLOOKUP(f_language_sel,b_column_ref,2,0),1,0,MID(CELL("filename",tb_language_table[]),FIND("]",CELL("filename"))+1,1024)),0)</f>
        <v>Technical Root Cause (TRC) and Managerial Root Cause (MRC) in MANAGEMENT-SYSTEM are worked out. Risk assessment (including effect on other products/ processes) is defined</v>
      </c>
      <c r="F17" s="62"/>
      <c r="G17" s="55" t="str">
        <f ca="1">INDIRECT(ADDRESS(VLOOKUP("D4_b_excellent",tb_language_table[],2,0),HLOOKUP(f_language_sel,b_column_ref,2,0),1,0,MID(CELL("filename",tb_language_table[]),FIND("]",CELL("filename"))+1,1024)),0)</f>
        <v>Managerial Root Causes (MRC) in BUSINESS PROCESSES and/or LEADERSHIP, are worked out. Use of Problem Solving Methods is proven.</v>
      </c>
      <c r="H17" s="45" t="str">
        <f>'8D Evalution Sheet_Supplier'!H17</f>
        <v/>
      </c>
      <c r="I17" s="46" t="str">
        <f>IF(F17="x",6,IF(D17="x",4,IF(B17="x",0,"")))</f>
        <v/>
      </c>
      <c r="J17" s="372"/>
      <c r="K17" s="373"/>
      <c r="L17" s="373"/>
      <c r="M17" s="373"/>
      <c r="N17" s="374"/>
    </row>
    <row r="18" spans="1:15" ht="214.5" thickTop="1" x14ac:dyDescent="0.2">
      <c r="A18" s="63"/>
      <c r="B18" s="228"/>
      <c r="C18" s="210"/>
      <c r="D18" s="228"/>
      <c r="E18" s="212" t="s">
        <v>705</v>
      </c>
      <c r="F18" s="228"/>
      <c r="G18" s="211" t="s">
        <v>706</v>
      </c>
      <c r="H18" s="229"/>
      <c r="I18" s="229"/>
      <c r="J18" s="230"/>
      <c r="K18" s="230"/>
      <c r="L18" s="230"/>
      <c r="M18" s="230"/>
      <c r="N18" s="231"/>
    </row>
    <row r="19" spans="1:15" ht="13.5" thickBot="1" x14ac:dyDescent="0.25">
      <c r="A19" s="33"/>
      <c r="B19" s="15"/>
      <c r="C19" s="15"/>
      <c r="D19" s="15"/>
      <c r="E19" s="15"/>
      <c r="F19" s="15"/>
      <c r="G19" s="15"/>
      <c r="H19" s="18"/>
      <c r="I19" s="18"/>
      <c r="J19" s="18"/>
      <c r="K19" s="18"/>
      <c r="L19" s="18"/>
      <c r="M19" s="18"/>
      <c r="N19" s="19"/>
    </row>
    <row r="20" spans="1:15" ht="105" customHeight="1" thickTop="1" thickBot="1" x14ac:dyDescent="0.25">
      <c r="A20" s="240" t="str">
        <f ca="1">INDIRECT(ADDRESS(VLOOKUP("D5/D6_a_8dstep",tb_language_table[],2,0),HLOOKUP(f_language_sel,b_column_ref,2,0),1,0,MID(CELL("filename",tb_language_table[]),FIND("]",CELL("filename"))+1,1024)),0)</f>
        <v>D5/D6 Corrective Actions (Occurrence)</v>
      </c>
      <c r="B20" s="60"/>
      <c r="C20" s="51" t="str">
        <f ca="1">INDIRECT(ADDRESS(VLOOKUP("D5/D6_a_not_satisfying",tb_language_table[],2,0),HLOOKUP(f_language_sel,b_column_ref,2,0),1,0,MID(CELL("filename",tb_language_table[]),FIND("]",CELL("filename"))+1,1024)),0)</f>
        <v>Arbitrary corrective actions (not concrete, unclear link to root cause, no deadline/responsible). Efficiency not proven.</v>
      </c>
      <c r="D20" s="61"/>
      <c r="E20" s="53" t="str">
        <f ca="1">INDIRECT(ADDRESS(VLOOKUP("D5/D6_a_basiclevel",tb_language_table[],2,0),HLOOKUP(f_language_sel,b_column_ref,2,0),1,0,MID(CELL("filename",tb_language_table[]),FIND("]",CELL("filename"))+1,1024)),0)</f>
        <v>Corrective actions cover completely all root causes (TRC and MRC in MANAGEMENTSYSTEM) from D4 and are documented. Efficiency is proven.</v>
      </c>
      <c r="F20" s="62"/>
      <c r="G20" s="55" t="str">
        <f ca="1">INDIRECT(ADDRESS(VLOOKUP("D5/D6_a_excellent",tb_language_table[],2,0),HLOOKUP(f_language_sel,b_column_ref,2,0),1,0,MID(CELL("filename",tb_language_table[]),FIND("]",CELL("filename"))+1,1024)),0)</f>
        <v>All MRC (in BUSINESS PROCESSES and/or LEADERSHIP) from D4 are solved and documented.</v>
      </c>
      <c r="H20" s="45" t="str">
        <f>'8D Evalution Sheet_Supplier'!H20</f>
        <v/>
      </c>
      <c r="I20" s="46" t="str">
        <f>IF(F20="x",3,IF(D20="x",2,IF(B20="x",0,"")))</f>
        <v/>
      </c>
      <c r="J20" s="372"/>
      <c r="K20" s="373"/>
      <c r="L20" s="373"/>
      <c r="M20" s="373"/>
      <c r="N20" s="374"/>
    </row>
    <row r="21" spans="1:15" ht="270" customHeight="1" x14ac:dyDescent="0.2">
      <c r="A21" s="63"/>
      <c r="B21" s="228"/>
      <c r="C21" s="210"/>
      <c r="D21" s="228"/>
      <c r="E21" s="212" t="s">
        <v>714</v>
      </c>
      <c r="F21" s="228"/>
      <c r="G21" s="211" t="s">
        <v>708</v>
      </c>
      <c r="H21" s="229"/>
      <c r="I21" s="229"/>
      <c r="J21" s="230"/>
      <c r="K21" s="230"/>
      <c r="L21" s="230"/>
      <c r="M21" s="230"/>
      <c r="N21" s="231"/>
    </row>
    <row r="22" spans="1:15" ht="13.5" thickBot="1" x14ac:dyDescent="0.25">
      <c r="A22" s="33"/>
      <c r="B22" s="15"/>
      <c r="C22" s="15"/>
      <c r="D22" s="15"/>
      <c r="E22" s="15"/>
      <c r="F22" s="15"/>
      <c r="G22" s="15"/>
      <c r="H22" s="18"/>
      <c r="I22" s="18"/>
      <c r="J22" s="18"/>
      <c r="K22" s="18"/>
      <c r="L22" s="18"/>
      <c r="M22" s="18"/>
      <c r="N22" s="19"/>
    </row>
    <row r="23" spans="1:15" ht="105" customHeight="1" thickTop="1" thickBot="1" x14ac:dyDescent="0.25">
      <c r="A23" s="240" t="str">
        <f ca="1">INDIRECT(ADDRESS(VLOOKUP("D5/D6_b_8dstep",tb_language_table[],2,0),HLOOKUP(f_language_sel,b_column_ref,2,0),1,0,MID(CELL("filename",tb_language_table[]),FIND("]",CELL("filename"))+1,1024)),0)</f>
        <v>D5/D6 Corrective Actions (Non-detection)</v>
      </c>
      <c r="B23" s="60"/>
      <c r="C23" s="51" t="str">
        <f ca="1">INDIRECT(ADDRESS(VLOOKUP("D5/D6_b_not_satisfying",tb_language_table[],2,0),HLOOKUP(f_language_sel,b_column_ref,2,0),1,0,MID(CELL("filename",tb_language_table[]),FIND("]",CELL("filename"))+1,1024)),0)</f>
        <v>Arbitrary corrective actions (not concrete, unclear link to root cause, no deadline/responsible). Efficiency not proven.</v>
      </c>
      <c r="D23" s="61"/>
      <c r="E23" s="53" t="str">
        <f ca="1">INDIRECT(ADDRESS(VLOOKUP("D5/D6_b_basiclevel",tb_language_table[],2,0),HLOOKUP(f_language_sel,b_column_ref,2,0),1,0,MID(CELL("filename",tb_language_table[]),FIND("]",CELL("filename"))+1,1024)),0)</f>
        <v>Corrective actions cover completely all root causes (TRC and MRC in MANAGEMENTSYSTEM) from D4 and are documented. Efficiency is proven.</v>
      </c>
      <c r="F23" s="62"/>
      <c r="G23" s="55" t="str">
        <f ca="1">INDIRECT(ADDRESS(VLOOKUP("D5/D6_b_excellent",tb_language_table[],2,0),HLOOKUP(f_language_sel,b_column_ref,2,0),1,0,MID(CELL("filename",tb_language_table[]),FIND("]",CELL("filename"))+1,1024)),0)</f>
        <v>No more action needed for TRC as occurrence completely prevented. All MRC (in BUSINESS PROCESSES and/or LEADERSHIP) from D4 are solved and documented.</v>
      </c>
      <c r="H23" s="45" t="str">
        <f>'8D Evalution Sheet_Supplier'!H23</f>
        <v/>
      </c>
      <c r="I23" s="46" t="str">
        <f>IF(F23="x",3,IF(D23="x",2,IF(B23="x",0,"")))</f>
        <v/>
      </c>
      <c r="J23" s="372"/>
      <c r="K23" s="373"/>
      <c r="L23" s="373"/>
      <c r="M23" s="373"/>
      <c r="N23" s="374"/>
    </row>
    <row r="24" spans="1:15" ht="270" customHeight="1" x14ac:dyDescent="0.2">
      <c r="A24" s="239"/>
      <c r="B24" s="228"/>
      <c r="C24" s="210"/>
      <c r="D24" s="228"/>
      <c r="E24" s="212" t="s">
        <v>707</v>
      </c>
      <c r="F24" s="214"/>
      <c r="G24" s="211" t="s">
        <v>708</v>
      </c>
      <c r="H24" s="229"/>
      <c r="I24" s="229"/>
      <c r="J24" s="230"/>
      <c r="K24" s="230"/>
      <c r="L24" s="230"/>
      <c r="M24" s="230"/>
      <c r="N24" s="231"/>
    </row>
    <row r="25" spans="1:15" ht="13.5" thickBot="1" x14ac:dyDescent="0.25">
      <c r="A25" s="33"/>
      <c r="B25" s="15"/>
      <c r="C25" s="15"/>
      <c r="D25" s="15"/>
      <c r="E25" s="15"/>
      <c r="F25" s="15"/>
      <c r="G25" s="15"/>
      <c r="H25" s="18"/>
      <c r="I25" s="18"/>
      <c r="J25" s="18"/>
      <c r="K25" s="18"/>
      <c r="L25" s="18"/>
      <c r="M25" s="18"/>
      <c r="N25" s="19"/>
    </row>
    <row r="26" spans="1:15" ht="105" customHeight="1" thickTop="1" thickBot="1" x14ac:dyDescent="0.25">
      <c r="A26" s="240" t="str">
        <f ca="1">INDIRECT(ADDRESS(VLOOKUP("D7_8dstep",tb_language_table[],2,0),HLOOKUP(f_language_sel,b_column_ref,2,0),1,0,MID(CELL("filename",tb_language_table[]),FIND("]",CELL("filename"))+1,1024)),0)</f>
        <v>D7 Preventive Actions</v>
      </c>
      <c r="B26" s="60"/>
      <c r="C26" s="51" t="str">
        <f ca="1">INDIRECT(ADDRESS(VLOOKUP("D7_not_satisfying",tb_language_table[],2,0),HLOOKUP(f_language_sel,b_column_ref,2,0),1,0,MID(CELL("filename",tb_language_table[]),FIND("]",CELL("filename"))+1,1024)),0)</f>
        <v>Missing or unclear indication.</v>
      </c>
      <c r="D26" s="61"/>
      <c r="E26" s="53" t="str">
        <f ca="1">INDIRECT(ADDRESS(VLOOKUP("D7_basiclevel",tb_language_table[],2,0),HLOOKUP(f_language_sel,b_column_ref,2,0),1,0,MID(CELL("filename",tb_language_table[]),FIND("]",CELL("filename"))+1,1024)),0)</f>
        <v>QM-Documentation updated. Comprehensible lessons Learned was started on all concerned products, Processes and locations.</v>
      </c>
      <c r="F26" s="62"/>
      <c r="G26" s="55" t="str">
        <f ca="1">INDIRECT(ADDRESS(VLOOKUP("D7_excellent",tb_language_table[],2,0),HLOOKUP(f_language_sel,b_column_ref,2,0),1,0,MID(CELL("filename",tb_language_table[]),FIND("]",CELL("filename"))+1,1024)),0)</f>
        <v>Feedbacks/evaluations from LL-Network are available.</v>
      </c>
      <c r="H26" s="45" t="str">
        <f>'8D Evalution Sheet_Supplier'!H26</f>
        <v/>
      </c>
      <c r="I26" s="46" t="str">
        <f>IF(F26="x",3,IF(D26="x",2,IF(B26="x",0,"")))</f>
        <v/>
      </c>
      <c r="J26" s="372"/>
      <c r="K26" s="373"/>
      <c r="L26" s="373"/>
      <c r="M26" s="373"/>
      <c r="N26" s="374"/>
    </row>
    <row r="27" spans="1:15" ht="180" x14ac:dyDescent="0.2">
      <c r="A27" s="239"/>
      <c r="B27" s="228"/>
      <c r="C27" s="210"/>
      <c r="D27" s="228"/>
      <c r="E27" s="212" t="s">
        <v>709</v>
      </c>
      <c r="F27" s="228"/>
      <c r="G27" s="211" t="s">
        <v>710</v>
      </c>
      <c r="H27" s="229"/>
      <c r="I27" s="229"/>
      <c r="J27" s="230"/>
      <c r="K27" s="230"/>
      <c r="L27" s="230"/>
      <c r="M27" s="230"/>
      <c r="N27" s="231"/>
    </row>
    <row r="28" spans="1:15" ht="13.5" thickBot="1" x14ac:dyDescent="0.25">
      <c r="A28" s="33"/>
      <c r="B28" s="15"/>
      <c r="C28" s="15"/>
      <c r="D28" s="15"/>
      <c r="E28" s="15"/>
      <c r="F28" s="15"/>
      <c r="G28" s="15"/>
      <c r="H28" s="18"/>
      <c r="I28" s="18"/>
      <c r="J28" s="18"/>
      <c r="K28" s="18"/>
      <c r="L28" s="18"/>
      <c r="M28" s="18"/>
      <c r="N28" s="19"/>
    </row>
    <row r="29" spans="1:15" ht="105" customHeight="1" thickTop="1" thickBot="1" x14ac:dyDescent="0.25">
      <c r="A29" s="240" t="str">
        <f ca="1">INDIRECT(ADDRESS(VLOOKUP("D8_8dstep",tb_language_table[],2,0),HLOOKUP(f_language_sel,b_column_ref,2,0),1,0,MID(CELL("filename",tb_language_table[]),FIND("]",CELL("filename"))+1,1024)),0)</f>
        <v>D8 Final Meeting</v>
      </c>
      <c r="B29" s="60"/>
      <c r="C29" s="51" t="str">
        <f ca="1">INDIRECT(ADDRESS(VLOOKUP("D8_not_satisfying",tb_language_table[],2,0),HLOOKUP(f_language_sel,b_column_ref,2,0),1,0,MID(CELL("filename",tb_language_table[]),FIND("]",CELL("filename"))+1,1024)),0)</f>
        <v>Missing signature or only by initiator.</v>
      </c>
      <c r="D29" s="61"/>
      <c r="E29" s="53" t="str">
        <f ca="1">INDIRECT(ADDRESS(VLOOKUP("D8_basiclevel",tb_language_table[],2,0),HLOOKUP(f_language_sel,b_column_ref,2,0),1,0,MID(CELL("filename",tb_language_table[]),FIND("]",CELL("filename"))+1,1024)),0)</f>
        <v>Signatures from Team-leader, Sponsor (Department manager level) available. For external 8D also -/QMM.</v>
      </c>
      <c r="F29" s="62"/>
      <c r="G29" s="55" t="str">
        <f ca="1">INDIRECT(ADDRESS(VLOOKUP("D8_excellent",tb_language_table[],2,0),HLOOKUP(f_language_sel,b_column_ref,2,0),1,0,MID(CELL("filename",tb_language_table[]),FIND("]",CELL("filename"))+1,1024)),0)</f>
        <v>Review by sponsor with all team members done and documented. Signatures from Plant-, BU-Management available</v>
      </c>
      <c r="H29" s="45" t="str">
        <f>'8D Evalution Sheet_Supplier'!H29</f>
        <v/>
      </c>
      <c r="I29" s="46" t="str">
        <f>IF(F29="x",2,IF(D29="x",1,IF(B29="x",0,"")))</f>
        <v/>
      </c>
      <c r="J29" s="372"/>
      <c r="K29" s="373"/>
      <c r="L29" s="373"/>
      <c r="M29" s="373"/>
      <c r="N29" s="374"/>
      <c r="O29" s="241"/>
    </row>
    <row r="30" spans="1:15" ht="93" customHeight="1" x14ac:dyDescent="0.2">
      <c r="A30" s="239"/>
      <c r="B30" s="228"/>
      <c r="C30" s="210"/>
      <c r="D30" s="228"/>
      <c r="E30" s="212" t="s">
        <v>711</v>
      </c>
      <c r="F30" s="228"/>
      <c r="G30" s="211" t="s">
        <v>712</v>
      </c>
      <c r="H30" s="229"/>
      <c r="I30" s="229"/>
      <c r="J30" s="230"/>
      <c r="K30" s="230"/>
      <c r="L30" s="230"/>
      <c r="M30" s="230"/>
      <c r="N30" s="231"/>
    </row>
    <row r="31" spans="1:15" x14ac:dyDescent="0.2">
      <c r="A31" s="236"/>
      <c r="B31" s="31"/>
      <c r="C31" s="31"/>
      <c r="D31" s="31"/>
      <c r="E31" s="31"/>
      <c r="F31" s="31"/>
      <c r="G31" s="31"/>
      <c r="H31" s="31"/>
      <c r="I31" s="31"/>
      <c r="J31" s="31"/>
      <c r="K31" s="31"/>
      <c r="L31" s="31"/>
      <c r="M31" s="31"/>
      <c r="N31" s="16"/>
    </row>
    <row r="32" spans="1:15" x14ac:dyDescent="0.2">
      <c r="A32" s="32" t="str">
        <f ca="1">INDIRECT(ADDRESS(VLOOKUP("Date",tb_language_table[],2,0),HLOOKUP(f_language_sel,b_column_ref,2,0),1,0,MID(CELL("filename",tb_language_table[]),FIND("]",CELL("filename"))+1,1024)),0)</f>
        <v>Date:</v>
      </c>
      <c r="B32" s="15"/>
      <c r="C32" s="242"/>
      <c r="D32" s="15"/>
      <c r="E32" s="15"/>
      <c r="F32" s="15"/>
      <c r="G32" s="381" t="str">
        <f ca="1">INDIRECT(ADDRESS(VLOOKUP("Addition ",tb_language_table[],2,0),HLOOKUP(f_language_sel,b_column_ref,2,0),1,0,MID(CELL("filename",tb_language_table[]),FIND("]",CELL("filename"))+1,1024)),0)</f>
        <v>SUM</v>
      </c>
      <c r="H32" s="381"/>
      <c r="I32" s="70" t="str">
        <f>SUM(I8,I11,I14,I17,I20,I23,I26,I29)&amp;" / 30  BSH"</f>
        <v>0 / 30  BSH</v>
      </c>
      <c r="J32" s="31"/>
      <c r="K32" s="31"/>
      <c r="L32" s="31"/>
      <c r="M32" s="31"/>
      <c r="N32" s="16"/>
    </row>
    <row r="33" spans="1:28" x14ac:dyDescent="0.2">
      <c r="A33" s="32" t="str">
        <f ca="1">INDIRECT(ADDRESS(VLOOKUP("Submission",tb_language_table[],2,0),HLOOKUP(f_language_sel,b_column_ref,2,0),1,0,MID(CELL("filename",tb_language_table[]),FIND("]",CELL("filename"))+1,1024)),0)</f>
        <v>Submitted by:</v>
      </c>
      <c r="B33" s="15"/>
      <c r="C33" s="38"/>
      <c r="D33" s="15"/>
      <c r="E33" s="15"/>
      <c r="F33" s="15"/>
      <c r="G33" s="31"/>
      <c r="H33" s="69" t="str">
        <f ca="1">G32</f>
        <v>SUM</v>
      </c>
      <c r="I33" s="70" t="str">
        <f>SUM(H8,H11,H14,H17,H20,H23,H26,H29)&amp;" / 30  Supplier"</f>
        <v>0 / 30  Supplier</v>
      </c>
      <c r="J33" s="31"/>
      <c r="K33" s="31"/>
      <c r="L33" s="31"/>
      <c r="M33" s="31"/>
      <c r="N33" s="16"/>
    </row>
    <row r="34" spans="1:28" x14ac:dyDescent="0.2">
      <c r="A34" s="32" t="str">
        <f ca="1">INDIRECT(ADDRESS(VLOOKUP("Aprroval",tb_language_table[],2,0),HLOOKUP(f_language_sel,b_column_ref,2,0),1,0,MID(CELL("filename",tb_language_table[]),FIND("]",CELL("filename"))+1,1024)),0)</f>
        <v>Signature:</v>
      </c>
      <c r="B34" s="15"/>
      <c r="C34" s="359"/>
      <c r="D34" s="15"/>
      <c r="E34" s="15"/>
      <c r="F34" s="15"/>
      <c r="G34" s="31"/>
      <c r="H34" s="31"/>
      <c r="I34" s="31"/>
      <c r="J34" s="31"/>
      <c r="K34" s="31" t="str">
        <f ca="1">INDIRECT(ADDRESS(VLOOKUP("Result",tb_language_table[],2,0),HLOOKUP(f_language_sel,b_column_ref,2,0),1,0,MID(CELL("filename",tb_language_table[]),FIND("]",CELL("filename"))+1,1024)),0)</f>
        <v>Evaluation done with witness on the spot and/or training on the job.</v>
      </c>
      <c r="L34" s="31"/>
      <c r="M34" s="31"/>
      <c r="N34" s="16"/>
    </row>
    <row r="35" spans="1:28" x14ac:dyDescent="0.2">
      <c r="A35" s="32"/>
      <c r="B35" s="15"/>
      <c r="C35" s="360"/>
      <c r="D35" s="15"/>
      <c r="E35" s="15"/>
      <c r="F35" s="15"/>
      <c r="G35" s="31"/>
      <c r="H35" s="31"/>
      <c r="I35" s="31"/>
      <c r="J35" s="31"/>
      <c r="K35" s="31"/>
      <c r="L35" s="31"/>
      <c r="M35" s="31"/>
      <c r="N35" s="16"/>
    </row>
    <row r="36" spans="1:28" ht="13.5" thickBot="1" x14ac:dyDescent="0.25">
      <c r="A36" s="33"/>
      <c r="B36" s="18"/>
      <c r="C36" s="18"/>
      <c r="D36" s="18"/>
      <c r="E36" s="18"/>
      <c r="F36" s="18"/>
      <c r="G36" s="34"/>
      <c r="H36" s="34"/>
      <c r="I36" s="34"/>
      <c r="J36" s="34"/>
      <c r="K36" s="34"/>
      <c r="L36" s="34"/>
      <c r="M36" s="34"/>
      <c r="N36" s="35"/>
      <c r="AB36" s="13"/>
    </row>
    <row r="37" spans="1:28" s="13" customFormat="1" x14ac:dyDescent="0.2">
      <c r="A37" s="36"/>
      <c r="B37" s="36"/>
      <c r="C37" s="36"/>
      <c r="D37" s="36"/>
      <c r="E37" s="36"/>
      <c r="F37" s="36"/>
    </row>
    <row r="38" spans="1:28" s="13" customFormat="1" x14ac:dyDescent="0.2">
      <c r="A38" s="36"/>
      <c r="B38" s="36"/>
      <c r="C38" s="36"/>
      <c r="D38" s="36"/>
      <c r="E38" s="36"/>
      <c r="F38" s="36"/>
      <c r="N38" s="13" t="s">
        <v>715</v>
      </c>
    </row>
    <row r="39" spans="1:28" s="13" customFormat="1" x14ac:dyDescent="0.2">
      <c r="A39" s="36"/>
      <c r="B39" s="36"/>
      <c r="C39" s="36"/>
      <c r="D39" s="36"/>
      <c r="E39" s="36"/>
      <c r="F39" s="36"/>
    </row>
    <row r="40" spans="1:28" s="13" customFormat="1" x14ac:dyDescent="0.2">
      <c r="A40" s="36"/>
      <c r="B40" s="36"/>
      <c r="C40" s="36"/>
      <c r="D40" s="36"/>
      <c r="E40" s="36"/>
      <c r="F40" s="36"/>
    </row>
    <row r="41" spans="1:28" s="13" customFormat="1" x14ac:dyDescent="0.2">
      <c r="A41" s="36"/>
      <c r="B41" s="36"/>
      <c r="C41" s="36"/>
      <c r="D41" s="36"/>
      <c r="E41" s="36"/>
      <c r="F41" s="36"/>
    </row>
    <row r="42" spans="1:28" s="13" customFormat="1" x14ac:dyDescent="0.2">
      <c r="A42" s="36"/>
      <c r="B42" s="36"/>
      <c r="C42" s="36"/>
      <c r="D42" s="36"/>
      <c r="E42" s="36"/>
      <c r="F42" s="36"/>
    </row>
    <row r="43" spans="1:28" s="13" customFormat="1" x14ac:dyDescent="0.2">
      <c r="A43" s="36"/>
      <c r="B43" s="36"/>
      <c r="C43" s="36"/>
      <c r="D43" s="36"/>
      <c r="E43" s="36"/>
      <c r="F43" s="36"/>
    </row>
    <row r="44" spans="1:28" s="13" customFormat="1" x14ac:dyDescent="0.2">
      <c r="A44" s="36"/>
      <c r="B44" s="36"/>
      <c r="C44" s="36"/>
      <c r="D44" s="36"/>
      <c r="E44" s="36"/>
      <c r="F44" s="36"/>
    </row>
    <row r="45" spans="1:28" s="13" customFormat="1" x14ac:dyDescent="0.2">
      <c r="A45" s="36"/>
      <c r="B45" s="36"/>
      <c r="C45" s="36"/>
      <c r="D45" s="36"/>
      <c r="E45" s="36"/>
      <c r="F45" s="36"/>
    </row>
    <row r="46" spans="1:28" s="13" customFormat="1" x14ac:dyDescent="0.2">
      <c r="A46" s="36"/>
      <c r="B46" s="36"/>
      <c r="C46" s="36"/>
      <c r="D46" s="36"/>
      <c r="E46" s="36"/>
      <c r="F46" s="36"/>
    </row>
    <row r="47" spans="1:28" s="13" customFormat="1" x14ac:dyDescent="0.2">
      <c r="A47" s="36"/>
      <c r="B47" s="36"/>
      <c r="C47" s="36"/>
      <c r="D47" s="36"/>
      <c r="E47" s="36"/>
      <c r="F47" s="36"/>
    </row>
    <row r="48" spans="1:28" s="13" customFormat="1" x14ac:dyDescent="0.2">
      <c r="A48" s="36"/>
      <c r="B48" s="36"/>
      <c r="C48" s="36"/>
      <c r="D48" s="36"/>
      <c r="E48" s="36"/>
      <c r="F48" s="36"/>
    </row>
    <row r="49" spans="1:6" s="13" customFormat="1" x14ac:dyDescent="0.2">
      <c r="A49" s="36"/>
      <c r="B49" s="36"/>
      <c r="C49" s="36"/>
      <c r="D49" s="36"/>
      <c r="E49" s="36"/>
      <c r="F49" s="36"/>
    </row>
    <row r="50" spans="1:6" s="13" customFormat="1" x14ac:dyDescent="0.2">
      <c r="A50" s="36"/>
      <c r="B50" s="36"/>
      <c r="C50" s="36"/>
      <c r="D50" s="36"/>
      <c r="E50" s="36"/>
      <c r="F50" s="36"/>
    </row>
    <row r="51" spans="1:6" s="13" customFormat="1" x14ac:dyDescent="0.2">
      <c r="A51" s="36"/>
      <c r="B51" s="36"/>
      <c r="C51" s="36"/>
      <c r="D51" s="36"/>
      <c r="E51" s="36"/>
      <c r="F51" s="36"/>
    </row>
    <row r="52" spans="1:6" s="13" customFormat="1" x14ac:dyDescent="0.2">
      <c r="A52" s="36"/>
      <c r="B52" s="36"/>
      <c r="C52" s="36"/>
      <c r="D52" s="36"/>
      <c r="E52" s="36"/>
      <c r="F52" s="36"/>
    </row>
    <row r="53" spans="1:6" s="13" customFormat="1" x14ac:dyDescent="0.2">
      <c r="A53" s="36"/>
      <c r="B53" s="36"/>
      <c r="C53" s="36"/>
      <c r="D53" s="36"/>
      <c r="E53" s="36"/>
      <c r="F53" s="36"/>
    </row>
    <row r="54" spans="1:6" s="13" customFormat="1" x14ac:dyDescent="0.2">
      <c r="A54" s="36"/>
      <c r="B54" s="36"/>
      <c r="C54" s="36"/>
      <c r="D54" s="36"/>
      <c r="E54" s="36"/>
      <c r="F54" s="36"/>
    </row>
    <row r="55" spans="1:6" s="13" customFormat="1" x14ac:dyDescent="0.2">
      <c r="A55" s="36"/>
      <c r="B55" s="36"/>
      <c r="C55" s="36"/>
      <c r="D55" s="36"/>
      <c r="E55" s="36"/>
      <c r="F55" s="36"/>
    </row>
    <row r="56" spans="1:6" s="13" customFormat="1" x14ac:dyDescent="0.2">
      <c r="A56" s="36"/>
      <c r="B56" s="36"/>
      <c r="C56" s="36"/>
      <c r="D56" s="36"/>
      <c r="E56" s="36"/>
      <c r="F56" s="36"/>
    </row>
    <row r="57" spans="1:6" s="13" customFormat="1" x14ac:dyDescent="0.2">
      <c r="A57" s="36"/>
      <c r="B57" s="36"/>
      <c r="C57" s="36"/>
      <c r="D57" s="36"/>
      <c r="E57" s="36"/>
      <c r="F57" s="36"/>
    </row>
    <row r="58" spans="1:6" s="13" customFormat="1" x14ac:dyDescent="0.2">
      <c r="A58" s="36"/>
      <c r="B58" s="36"/>
      <c r="C58" s="36"/>
      <c r="D58" s="36"/>
      <c r="E58" s="36"/>
      <c r="F58" s="36"/>
    </row>
    <row r="59" spans="1:6" s="13" customFormat="1" x14ac:dyDescent="0.2">
      <c r="A59" s="36"/>
      <c r="B59" s="36"/>
      <c r="C59" s="36"/>
      <c r="D59" s="36"/>
      <c r="E59" s="36"/>
      <c r="F59" s="36"/>
    </row>
    <row r="60" spans="1:6" s="13" customFormat="1" x14ac:dyDescent="0.2">
      <c r="A60" s="36"/>
      <c r="B60" s="36"/>
      <c r="C60" s="36"/>
      <c r="D60" s="36"/>
      <c r="E60" s="36"/>
      <c r="F60" s="36"/>
    </row>
    <row r="61" spans="1:6" s="13" customFormat="1" x14ac:dyDescent="0.2">
      <c r="A61" s="36"/>
      <c r="B61" s="36"/>
      <c r="C61" s="36"/>
      <c r="D61" s="36"/>
      <c r="E61" s="36"/>
      <c r="F61" s="36"/>
    </row>
    <row r="62" spans="1:6" s="13" customFormat="1" x14ac:dyDescent="0.2">
      <c r="A62" s="36"/>
      <c r="B62" s="36"/>
      <c r="C62" s="36"/>
      <c r="D62" s="36"/>
      <c r="E62" s="36"/>
      <c r="F62" s="36"/>
    </row>
    <row r="63" spans="1:6" s="13" customFormat="1" x14ac:dyDescent="0.2">
      <c r="A63" s="36"/>
      <c r="B63" s="36"/>
      <c r="C63" s="36"/>
      <c r="D63" s="36"/>
      <c r="E63" s="36"/>
      <c r="F63" s="36"/>
    </row>
    <row r="64" spans="1:6" s="13" customFormat="1" x14ac:dyDescent="0.2">
      <c r="A64" s="36"/>
      <c r="B64" s="36"/>
      <c r="C64" s="36"/>
      <c r="D64" s="36"/>
      <c r="E64" s="36"/>
      <c r="F64" s="36"/>
    </row>
    <row r="65" spans="1:6" s="13" customFormat="1" x14ac:dyDescent="0.2">
      <c r="A65" s="36"/>
      <c r="B65" s="36"/>
      <c r="C65" s="36"/>
      <c r="D65" s="36"/>
      <c r="E65" s="36"/>
      <c r="F65" s="36"/>
    </row>
    <row r="66" spans="1:6" s="13" customFormat="1" x14ac:dyDescent="0.2">
      <c r="A66" s="36"/>
      <c r="B66" s="36"/>
      <c r="C66" s="36"/>
      <c r="D66" s="36"/>
      <c r="E66" s="36"/>
      <c r="F66" s="36"/>
    </row>
    <row r="67" spans="1:6" s="13" customFormat="1" x14ac:dyDescent="0.2">
      <c r="A67" s="36"/>
      <c r="B67" s="36"/>
      <c r="C67" s="36"/>
      <c r="D67" s="36"/>
      <c r="E67" s="36"/>
      <c r="F67" s="36"/>
    </row>
    <row r="68" spans="1:6" s="13" customFormat="1" x14ac:dyDescent="0.2">
      <c r="A68" s="36"/>
      <c r="B68" s="36"/>
      <c r="C68" s="36"/>
      <c r="D68" s="36"/>
      <c r="E68" s="36"/>
      <c r="F68" s="36"/>
    </row>
    <row r="69" spans="1:6" s="13" customFormat="1" x14ac:dyDescent="0.2">
      <c r="A69" s="36"/>
      <c r="B69" s="36"/>
      <c r="C69" s="36"/>
      <c r="D69" s="36"/>
      <c r="E69" s="36"/>
      <c r="F69" s="36"/>
    </row>
    <row r="70" spans="1:6" s="13" customFormat="1" x14ac:dyDescent="0.2">
      <c r="A70" s="36"/>
      <c r="B70" s="36"/>
      <c r="C70" s="36"/>
      <c r="D70" s="36"/>
      <c r="E70" s="36"/>
      <c r="F70" s="36"/>
    </row>
    <row r="71" spans="1:6" s="13" customFormat="1" x14ac:dyDescent="0.2">
      <c r="A71" s="36"/>
      <c r="B71" s="36"/>
      <c r="C71" s="36"/>
      <c r="D71" s="36"/>
      <c r="E71" s="36"/>
      <c r="F71" s="36"/>
    </row>
    <row r="72" spans="1:6" s="13" customFormat="1" x14ac:dyDescent="0.2">
      <c r="A72" s="36"/>
      <c r="B72" s="36"/>
      <c r="C72" s="36"/>
      <c r="D72" s="36"/>
      <c r="E72" s="36"/>
      <c r="F72" s="36"/>
    </row>
    <row r="73" spans="1:6" s="13" customFormat="1" x14ac:dyDescent="0.2">
      <c r="A73" s="36"/>
      <c r="B73" s="36"/>
      <c r="C73" s="36"/>
      <c r="D73" s="36"/>
      <c r="E73" s="36"/>
      <c r="F73" s="36"/>
    </row>
    <row r="74" spans="1:6" s="13" customFormat="1" x14ac:dyDescent="0.2">
      <c r="A74" s="36"/>
      <c r="B74" s="36"/>
      <c r="C74" s="36"/>
      <c r="D74" s="36"/>
      <c r="E74" s="36"/>
      <c r="F74" s="36"/>
    </row>
    <row r="75" spans="1:6" s="13" customFormat="1" x14ac:dyDescent="0.2">
      <c r="A75" s="36"/>
      <c r="B75" s="36"/>
      <c r="C75" s="36"/>
      <c r="D75" s="36"/>
      <c r="E75" s="36"/>
      <c r="F75" s="36"/>
    </row>
    <row r="76" spans="1:6" s="13" customFormat="1" x14ac:dyDescent="0.2">
      <c r="A76" s="36"/>
      <c r="B76" s="36"/>
      <c r="C76" s="36"/>
      <c r="D76" s="36"/>
      <c r="E76" s="36"/>
      <c r="F76" s="36"/>
    </row>
    <row r="77" spans="1:6" s="13" customFormat="1" x14ac:dyDescent="0.2">
      <c r="A77" s="36"/>
      <c r="B77" s="36"/>
      <c r="C77" s="36"/>
      <c r="D77" s="36"/>
      <c r="E77" s="36"/>
      <c r="F77" s="36"/>
    </row>
    <row r="78" spans="1:6" s="13" customFormat="1" x14ac:dyDescent="0.2">
      <c r="A78" s="36"/>
      <c r="B78" s="36"/>
      <c r="C78" s="36"/>
      <c r="D78" s="36"/>
      <c r="E78" s="36"/>
      <c r="F78" s="36"/>
    </row>
    <row r="79" spans="1:6" s="13" customFormat="1" x14ac:dyDescent="0.2">
      <c r="A79" s="36"/>
      <c r="B79" s="36"/>
      <c r="C79" s="36"/>
      <c r="D79" s="36"/>
      <c r="E79" s="36"/>
      <c r="F79" s="36"/>
    </row>
    <row r="80" spans="1:6" s="13" customFormat="1" x14ac:dyDescent="0.2">
      <c r="A80" s="36"/>
      <c r="B80" s="36"/>
      <c r="C80" s="36"/>
      <c r="D80" s="36"/>
      <c r="E80" s="36"/>
      <c r="F80" s="36"/>
    </row>
    <row r="81" spans="1:6" s="13" customFormat="1" x14ac:dyDescent="0.2">
      <c r="A81" s="36"/>
      <c r="B81" s="36"/>
      <c r="C81" s="36"/>
      <c r="D81" s="36"/>
      <c r="E81" s="36"/>
      <c r="F81" s="36"/>
    </row>
    <row r="82" spans="1:6" s="13" customFormat="1" x14ac:dyDescent="0.2">
      <c r="A82" s="36"/>
      <c r="B82" s="36"/>
      <c r="C82" s="36"/>
      <c r="D82" s="36"/>
      <c r="E82" s="36"/>
      <c r="F82" s="36"/>
    </row>
    <row r="83" spans="1:6" s="13" customFormat="1" x14ac:dyDescent="0.2">
      <c r="A83" s="36"/>
      <c r="B83" s="36"/>
      <c r="C83" s="36"/>
      <c r="D83" s="36"/>
      <c r="E83" s="36"/>
      <c r="F83" s="36"/>
    </row>
    <row r="84" spans="1:6" s="13" customFormat="1" x14ac:dyDescent="0.2">
      <c r="A84" s="36"/>
      <c r="B84" s="36"/>
      <c r="C84" s="36"/>
      <c r="D84" s="36"/>
      <c r="E84" s="36"/>
      <c r="F84" s="36"/>
    </row>
  </sheetData>
  <sheetProtection sheet="1" objects="1" scenarios="1"/>
  <mergeCells count="23">
    <mergeCell ref="C34:C35"/>
    <mergeCell ref="J11:N11"/>
    <mergeCell ref="J14:N14"/>
    <mergeCell ref="J17:N17"/>
    <mergeCell ref="J20:N20"/>
    <mergeCell ref="J23:N23"/>
    <mergeCell ref="J26:N26"/>
    <mergeCell ref="J29:N29"/>
    <mergeCell ref="G32:H32"/>
    <mergeCell ref="A1:B3"/>
    <mergeCell ref="A4:B4"/>
    <mergeCell ref="C1:E2"/>
    <mergeCell ref="J8:N8"/>
    <mergeCell ref="J6:N6"/>
    <mergeCell ref="J2:M2"/>
    <mergeCell ref="J3:M3"/>
    <mergeCell ref="J4:M4"/>
    <mergeCell ref="J1:M1"/>
    <mergeCell ref="G1:I1"/>
    <mergeCell ref="G2:I2"/>
    <mergeCell ref="G3:I3"/>
    <mergeCell ref="G4:I4"/>
    <mergeCell ref="N1:N4"/>
  </mergeCells>
  <conditionalFormatting sqref="B8:B9 D8:D9 B11:B12 D11:D12 B14:B15 D14:D15 B17:B18 D17:D18 B20:B21 D20:D21 B23:B24 D23:D24 B26:B27 D26:D27 B29:B30 D29:D30">
    <cfRule type="notContainsBlanks" dxfId="17" priority="54">
      <formula>LEN(TRIM(B8))&gt;0</formula>
    </cfRule>
    <cfRule type="containsBlanks" dxfId="16" priority="55">
      <formula>LEN(TRIM(B8))=0</formula>
    </cfRule>
  </conditionalFormatting>
  <conditionalFormatting sqref="F8:F9">
    <cfRule type="notContainsBlanks" dxfId="15" priority="13">
      <formula>LEN(TRIM(F8))&gt;0</formula>
    </cfRule>
    <cfRule type="containsBlanks" dxfId="14" priority="14">
      <formula>LEN(TRIM(F8))=0</formula>
    </cfRule>
  </conditionalFormatting>
  <conditionalFormatting sqref="F11:F12">
    <cfRule type="notContainsBlanks" dxfId="13" priority="11">
      <formula>LEN(TRIM(F11))&gt;0</formula>
    </cfRule>
    <cfRule type="containsBlanks" dxfId="12" priority="12">
      <formula>LEN(TRIM(F11))=0</formula>
    </cfRule>
  </conditionalFormatting>
  <conditionalFormatting sqref="F14:F15">
    <cfRule type="notContainsBlanks" dxfId="11" priority="9">
      <formula>LEN(TRIM(F14))&gt;0</formula>
    </cfRule>
    <cfRule type="containsBlanks" dxfId="10" priority="10">
      <formula>LEN(TRIM(F14))=0</formula>
    </cfRule>
  </conditionalFormatting>
  <conditionalFormatting sqref="F17:F18">
    <cfRule type="notContainsBlanks" dxfId="9" priority="7">
      <formula>LEN(TRIM(F17))&gt;0</formula>
    </cfRule>
    <cfRule type="containsBlanks" dxfId="8" priority="8">
      <formula>LEN(TRIM(F17))=0</formula>
    </cfRule>
  </conditionalFormatting>
  <conditionalFormatting sqref="F20:F21">
    <cfRule type="notContainsBlanks" dxfId="7" priority="5">
      <formula>LEN(TRIM(F20))&gt;0</formula>
    </cfRule>
    <cfRule type="containsBlanks" dxfId="6" priority="6">
      <formula>LEN(TRIM(F20))=0</formula>
    </cfRule>
  </conditionalFormatting>
  <conditionalFormatting sqref="F23:F24">
    <cfRule type="notContainsBlanks" dxfId="5" priority="25">
      <formula>LEN(TRIM(F23))&gt;0</formula>
    </cfRule>
    <cfRule type="containsBlanks" dxfId="4" priority="26">
      <formula>LEN(TRIM(F23))=0</formula>
    </cfRule>
  </conditionalFormatting>
  <conditionalFormatting sqref="F26:F27">
    <cfRule type="notContainsBlanks" dxfId="3" priority="3">
      <formula>LEN(TRIM(F26))&gt;0</formula>
    </cfRule>
    <cfRule type="containsBlanks" dxfId="2" priority="4">
      <formula>LEN(TRIM(F26))=0</formula>
    </cfRule>
  </conditionalFormatting>
  <conditionalFormatting sqref="F29:F30">
    <cfRule type="notContainsBlanks" dxfId="1" priority="1">
      <formula>LEN(TRIM(F29))&gt;0</formula>
    </cfRule>
    <cfRule type="containsBlanks" dxfId="0" priority="2">
      <formula>LEN(TRIM(F29))=0</formula>
    </cfRule>
  </conditionalFormatting>
  <dataValidations disablePrompts="1" count="2">
    <dataValidation type="list" allowBlank="1" showInputMessage="1" showErrorMessage="1" sqref="A5" xr:uid="{00000000-0002-0000-0600-000000000000}">
      <formula1>b_language_sel</formula1>
    </dataValidation>
    <dataValidation type="list" showInputMessage="1" showErrorMessage="1" sqref="B8 D11 B20 B11 D14 D8 F11 D17 F8 B17 F17 F14 F20 D20 B14 B23:B24 D23:D24 D26 B29 F26 B26 D29 F23:F24 F29" xr:uid="{00000000-0002-0000-0600-000001000000}">
      <formula1>"--,x,,"</formula1>
    </dataValidation>
  </dataValidations>
  <pageMargins left="0.39370078740157483" right="0.35433070866141736" top="0.39370078740157483" bottom="0.39370078740157483" header="0.19685039370078741" footer="0.15748031496062992"/>
  <pageSetup scale="50" orientation="landscape"/>
  <customProperties>
    <customPr name="IbpWorksheetKeyString_GUID" r:id="rId1"/>
  </customProperties>
  <ignoredErrors>
    <ignoredError sqref="G1:I4 A6 A13:N13 A16:N16 A14 A10:H10 J10:N10 G28:I28 A17 G25:H26 A20 A28:E28 A23 G32:H32 C1:E2 A4 G29:H29 A32:A36 K34 A8 C8 E8 G8:H8 A11 C11 E11 G11:H11 G14:H14 E14 C14 G17:H17 E17 C17 C20 E20 C23 E23 A29 C29 E29 A26 E26 C26 C6 E6 G6:N6 C3:D4 G20:H20 G22:H23" unlockedFormula="1"/>
    <ignoredError sqref="I14 I10:I11 I25:I26 I17 I29 I8 I20 I22:I23" unlockedFormula="1" emptyCellReference="1"/>
    <ignoredError sqref="I19" emptyCellReference="1"/>
  </ignoredErrors>
  <drawing r:id="rId2"/>
  <legacyDrawing r:id="rId3"/>
  <controls>
    <mc:AlternateContent xmlns:mc="http://schemas.openxmlformats.org/markup-compatibility/2006">
      <mc:Choice Requires="x14">
        <control shapeId="1028" r:id="rId4" name="CheckBox1">
          <controlPr defaultSize="0" autoLine="0" r:id="rId5">
            <anchor moveWithCells="1">
              <from>
                <xdr:col>10</xdr:col>
                <xdr:colOff>38100</xdr:colOff>
                <xdr:row>31</xdr:row>
                <xdr:rowOff>104775</xdr:rowOff>
              </from>
              <to>
                <xdr:col>10</xdr:col>
                <xdr:colOff>533400</xdr:colOff>
                <xdr:row>32</xdr:row>
                <xdr:rowOff>142875</xdr:rowOff>
              </to>
            </anchor>
          </controlPr>
        </control>
      </mc:Choice>
      <mc:Fallback>
        <control shapeId="1028" r:id="rId4" name="CheckBox1"/>
      </mc:Fallback>
    </mc:AlternateContent>
    <mc:AlternateContent xmlns:mc="http://schemas.openxmlformats.org/markup-compatibility/2006">
      <mc:Choice Requires="x14">
        <control shapeId="1029" r:id="rId6" name="CheckBox2">
          <controlPr defaultSize="0" autoLine="0" r:id="rId7">
            <anchor moveWithCells="1">
              <from>
                <xdr:col>10</xdr:col>
                <xdr:colOff>523875</xdr:colOff>
                <xdr:row>31</xdr:row>
                <xdr:rowOff>114300</xdr:rowOff>
              </from>
              <to>
                <xdr:col>11</xdr:col>
                <xdr:colOff>314325</xdr:colOff>
                <xdr:row>33</xdr:row>
                <xdr:rowOff>0</xdr:rowOff>
              </to>
            </anchor>
          </controlPr>
        </control>
      </mc:Choice>
      <mc:Fallback>
        <control shapeId="1029" r:id="rId6" name="CheckBox2"/>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S58"/>
  <sheetViews>
    <sheetView topLeftCell="A19" workbookViewId="0">
      <selection activeCell="C46" sqref="C46"/>
    </sheetView>
  </sheetViews>
  <sheetFormatPr baseColWidth="10" defaultRowHeight="12.75" x14ac:dyDescent="0.2"/>
  <cols>
    <col min="1" max="1" width="20.5703125" bestFit="1" customWidth="1"/>
    <col min="2" max="2" width="11.5703125" bestFit="1" customWidth="1"/>
    <col min="3" max="3" width="15.42578125" bestFit="1" customWidth="1"/>
    <col min="4" max="4" width="151.5703125" bestFit="1" customWidth="1"/>
    <col min="5" max="5" width="155" bestFit="1" customWidth="1"/>
    <col min="6" max="6" width="158.5703125" bestFit="1" customWidth="1"/>
    <col min="7" max="7" width="137.140625" bestFit="1" customWidth="1"/>
    <col min="8" max="8" width="185.5703125" bestFit="1" customWidth="1"/>
    <col min="9" max="9" width="115" bestFit="1" customWidth="1"/>
    <col min="10" max="10" width="174.42578125" bestFit="1" customWidth="1"/>
    <col min="11" max="11" width="163.5703125" bestFit="1" customWidth="1"/>
    <col min="12" max="12" width="134.140625" bestFit="1" customWidth="1"/>
    <col min="13" max="13" width="191.5703125" bestFit="1" customWidth="1"/>
    <col min="14" max="14" width="221.85546875" bestFit="1" customWidth="1"/>
    <col min="15" max="15" width="143.5703125" customWidth="1"/>
    <col min="16" max="16" width="5.85546875" bestFit="1" customWidth="1"/>
    <col min="17" max="17" width="6.5703125" bestFit="1" customWidth="1"/>
    <col min="18" max="18" width="5.42578125" bestFit="1" customWidth="1"/>
    <col min="19" max="19" width="9.42578125" bestFit="1" customWidth="1"/>
  </cols>
  <sheetData>
    <row r="1" spans="1:19" x14ac:dyDescent="0.2">
      <c r="A1" s="1" t="s">
        <v>51</v>
      </c>
      <c r="B1" s="1" t="s">
        <v>52</v>
      </c>
      <c r="C1" s="1" t="s">
        <v>53</v>
      </c>
      <c r="D1" s="1" t="s">
        <v>54</v>
      </c>
      <c r="E1" s="1" t="s">
        <v>55</v>
      </c>
      <c r="F1" s="1" t="s">
        <v>161</v>
      </c>
      <c r="G1" s="1" t="s">
        <v>162</v>
      </c>
      <c r="H1" s="1" t="s">
        <v>58</v>
      </c>
      <c r="I1" s="1" t="s">
        <v>63</v>
      </c>
      <c r="J1" s="1" t="s">
        <v>59</v>
      </c>
      <c r="K1" s="1" t="s">
        <v>61</v>
      </c>
      <c r="L1" s="1" t="s">
        <v>350</v>
      </c>
      <c r="M1" s="1" t="s">
        <v>60</v>
      </c>
      <c r="N1" s="1" t="s">
        <v>539</v>
      </c>
      <c r="O1" s="4" t="s">
        <v>591</v>
      </c>
      <c r="P1" s="1" t="s">
        <v>62</v>
      </c>
      <c r="Q1" s="1" t="s">
        <v>348</v>
      </c>
      <c r="R1" s="1" t="s">
        <v>56</v>
      </c>
      <c r="S1" s="1"/>
    </row>
    <row r="2" spans="1:19" x14ac:dyDescent="0.2">
      <c r="A2" s="1" t="s">
        <v>107</v>
      </c>
      <c r="B2" s="1">
        <v>2</v>
      </c>
      <c r="C2" s="1">
        <v>3</v>
      </c>
      <c r="D2" s="1">
        <v>4</v>
      </c>
      <c r="E2" s="1">
        <v>5</v>
      </c>
      <c r="F2" s="1">
        <v>6</v>
      </c>
      <c r="G2" s="1">
        <v>7</v>
      </c>
      <c r="H2" s="1">
        <v>8</v>
      </c>
      <c r="I2" s="1">
        <v>9</v>
      </c>
      <c r="J2" s="1">
        <v>10</v>
      </c>
      <c r="K2" s="1">
        <v>11</v>
      </c>
      <c r="L2" s="1">
        <v>12</v>
      </c>
      <c r="M2" s="1">
        <v>13</v>
      </c>
      <c r="N2" s="1">
        <v>14</v>
      </c>
      <c r="O2">
        <f>COLUMN()</f>
        <v>15</v>
      </c>
      <c r="P2" s="1">
        <v>15</v>
      </c>
      <c r="Q2" s="1">
        <v>16</v>
      </c>
      <c r="R2" s="1">
        <v>17</v>
      </c>
      <c r="S2" s="1"/>
    </row>
    <row r="3" spans="1:19" x14ac:dyDescent="0.2">
      <c r="A3" s="1" t="s">
        <v>57</v>
      </c>
      <c r="B3" s="1">
        <v>3</v>
      </c>
      <c r="C3" s="1">
        <v>44207</v>
      </c>
      <c r="D3" s="1">
        <v>43908</v>
      </c>
      <c r="E3" s="1">
        <v>43908</v>
      </c>
      <c r="F3" s="1" t="s">
        <v>206</v>
      </c>
      <c r="G3" s="1">
        <v>44335</v>
      </c>
      <c r="H3" s="1">
        <v>44316</v>
      </c>
      <c r="I3" s="1">
        <v>44302</v>
      </c>
      <c r="J3" s="1">
        <v>43913</v>
      </c>
      <c r="K3" s="1">
        <v>43927</v>
      </c>
      <c r="L3" s="1">
        <v>44298</v>
      </c>
      <c r="M3" s="1">
        <v>43913</v>
      </c>
      <c r="N3" s="1">
        <v>44333</v>
      </c>
      <c r="O3" s="5">
        <v>44776</v>
      </c>
      <c r="P3" s="1">
        <v>43908</v>
      </c>
      <c r="Q3" s="1"/>
      <c r="R3" s="1">
        <v>17</v>
      </c>
      <c r="S3" s="1"/>
    </row>
    <row r="4" spans="1:19" x14ac:dyDescent="0.2">
      <c r="A4" s="1" t="s">
        <v>64</v>
      </c>
      <c r="B4" s="1">
        <v>4</v>
      </c>
      <c r="C4" s="1" t="s">
        <v>65</v>
      </c>
      <c r="D4" s="1" t="s">
        <v>66</v>
      </c>
      <c r="E4" s="1" t="s">
        <v>49</v>
      </c>
      <c r="F4" s="1" t="s">
        <v>207</v>
      </c>
      <c r="G4" s="1" t="s">
        <v>248</v>
      </c>
      <c r="H4" s="1" t="s">
        <v>140</v>
      </c>
      <c r="I4" s="1" t="s">
        <v>290</v>
      </c>
      <c r="J4" s="1" t="s">
        <v>394</v>
      </c>
      <c r="K4" s="1" t="s">
        <v>163</v>
      </c>
      <c r="L4" s="1" t="s">
        <v>351</v>
      </c>
      <c r="M4" s="1" t="s">
        <v>450</v>
      </c>
      <c r="N4" s="1" t="s">
        <v>497</v>
      </c>
      <c r="O4" s="6" t="s">
        <v>592</v>
      </c>
      <c r="P4" s="1"/>
      <c r="Q4" s="1"/>
      <c r="R4" s="1">
        <v>17</v>
      </c>
      <c r="S4" s="1"/>
    </row>
    <row r="5" spans="1:19" ht="14.25" x14ac:dyDescent="0.2">
      <c r="A5" s="1" t="s">
        <v>67</v>
      </c>
      <c r="B5" s="1">
        <v>5</v>
      </c>
      <c r="C5" s="1" t="s">
        <v>65</v>
      </c>
      <c r="D5" s="1" t="s">
        <v>21</v>
      </c>
      <c r="E5" s="1" t="s">
        <v>50</v>
      </c>
      <c r="F5" s="3" t="s">
        <v>208</v>
      </c>
      <c r="G5" s="1" t="s">
        <v>249</v>
      </c>
      <c r="H5" s="1" t="s">
        <v>145</v>
      </c>
      <c r="I5" s="1" t="s">
        <v>291</v>
      </c>
      <c r="J5" s="1" t="s">
        <v>395</v>
      </c>
      <c r="K5" s="1" t="s">
        <v>164</v>
      </c>
      <c r="L5" s="1" t="s">
        <v>352</v>
      </c>
      <c r="M5" s="1" t="s">
        <v>275</v>
      </c>
      <c r="N5" s="1" t="s">
        <v>498</v>
      </c>
      <c r="O5" s="6" t="s">
        <v>593</v>
      </c>
      <c r="P5" s="1"/>
      <c r="Q5" s="1"/>
      <c r="R5" s="1">
        <v>17</v>
      </c>
      <c r="S5" s="1"/>
    </row>
    <row r="6" spans="1:19" x14ac:dyDescent="0.2">
      <c r="A6" s="1" t="s">
        <v>108</v>
      </c>
      <c r="B6" s="1">
        <v>6</v>
      </c>
      <c r="C6" s="1" t="s">
        <v>65</v>
      </c>
      <c r="D6" s="1" t="s">
        <v>1</v>
      </c>
      <c r="E6" s="1" t="s">
        <v>106</v>
      </c>
      <c r="F6" s="1" t="s">
        <v>209</v>
      </c>
      <c r="G6" s="1" t="s">
        <v>250</v>
      </c>
      <c r="H6" s="1" t="s">
        <v>325</v>
      </c>
      <c r="I6" s="1" t="s">
        <v>292</v>
      </c>
      <c r="J6" s="1" t="s">
        <v>396</v>
      </c>
      <c r="K6" s="1" t="s">
        <v>165</v>
      </c>
      <c r="L6" s="1" t="s">
        <v>353</v>
      </c>
      <c r="M6" s="1" t="s">
        <v>1</v>
      </c>
      <c r="N6" s="1" t="s">
        <v>499</v>
      </c>
      <c r="O6" s="6" t="s">
        <v>594</v>
      </c>
      <c r="P6" s="1"/>
      <c r="Q6" s="1"/>
      <c r="R6" s="1">
        <v>17</v>
      </c>
      <c r="S6" s="1"/>
    </row>
    <row r="7" spans="1:19" x14ac:dyDescent="0.2">
      <c r="A7" s="1" t="s">
        <v>109</v>
      </c>
      <c r="B7" s="1">
        <v>7</v>
      </c>
      <c r="C7" s="1" t="s">
        <v>65</v>
      </c>
      <c r="D7" s="1" t="s">
        <v>2</v>
      </c>
      <c r="E7" s="1" t="s">
        <v>110</v>
      </c>
      <c r="F7" s="1" t="s">
        <v>210</v>
      </c>
      <c r="G7" s="1" t="s">
        <v>440</v>
      </c>
      <c r="H7" s="1" t="s">
        <v>326</v>
      </c>
      <c r="I7" s="1" t="s">
        <v>293</v>
      </c>
      <c r="J7" s="1" t="s">
        <v>397</v>
      </c>
      <c r="K7" s="1" t="s">
        <v>166</v>
      </c>
      <c r="L7" s="1" t="s">
        <v>354</v>
      </c>
      <c r="M7" s="1" t="s">
        <v>451</v>
      </c>
      <c r="N7" s="1" t="s">
        <v>500</v>
      </c>
      <c r="O7" s="6" t="s">
        <v>595</v>
      </c>
      <c r="P7" s="1"/>
      <c r="Q7" s="1"/>
      <c r="R7" s="1">
        <v>17</v>
      </c>
      <c r="S7" s="1"/>
    </row>
    <row r="8" spans="1:19" x14ac:dyDescent="0.2">
      <c r="A8" s="1" t="s">
        <v>111</v>
      </c>
      <c r="B8" s="1">
        <v>8</v>
      </c>
      <c r="C8" s="1" t="s">
        <v>65</v>
      </c>
      <c r="D8" s="1" t="s">
        <v>3</v>
      </c>
      <c r="E8" s="1" t="s">
        <v>112</v>
      </c>
      <c r="F8" s="1" t="s">
        <v>211</v>
      </c>
      <c r="G8" s="1" t="s">
        <v>251</v>
      </c>
      <c r="H8" s="1" t="s">
        <v>141</v>
      </c>
      <c r="I8" s="1" t="s">
        <v>294</v>
      </c>
      <c r="J8" s="1" t="s">
        <v>398</v>
      </c>
      <c r="K8" s="1" t="s">
        <v>167</v>
      </c>
      <c r="L8" s="1" t="s">
        <v>355</v>
      </c>
      <c r="M8" s="1" t="s">
        <v>452</v>
      </c>
      <c r="N8" s="1" t="s">
        <v>501</v>
      </c>
      <c r="O8" s="6" t="s">
        <v>596</v>
      </c>
      <c r="P8" s="1"/>
      <c r="Q8" s="1"/>
      <c r="R8" s="1">
        <v>17</v>
      </c>
      <c r="S8" s="1"/>
    </row>
    <row r="9" spans="1:19" x14ac:dyDescent="0.2">
      <c r="A9" s="1" t="s">
        <v>113</v>
      </c>
      <c r="B9" s="1">
        <v>9</v>
      </c>
      <c r="C9" s="1" t="s">
        <v>65</v>
      </c>
      <c r="D9" s="1" t="s">
        <v>4</v>
      </c>
      <c r="E9" s="1" t="s">
        <v>114</v>
      </c>
      <c r="F9" s="1" t="s">
        <v>212</v>
      </c>
      <c r="G9" s="1" t="s">
        <v>252</v>
      </c>
      <c r="H9" s="1" t="s">
        <v>142</v>
      </c>
      <c r="I9" s="1" t="s">
        <v>295</v>
      </c>
      <c r="J9" s="1" t="s">
        <v>399</v>
      </c>
      <c r="K9" s="1" t="s">
        <v>168</v>
      </c>
      <c r="L9" s="1" t="s">
        <v>356</v>
      </c>
      <c r="M9" s="1" t="s">
        <v>276</v>
      </c>
      <c r="N9" s="1" t="s">
        <v>502</v>
      </c>
      <c r="O9" s="7" t="s">
        <v>597</v>
      </c>
      <c r="P9" s="1"/>
      <c r="Q9" s="1"/>
      <c r="R9" s="1">
        <v>17</v>
      </c>
      <c r="S9" s="1"/>
    </row>
    <row r="10" spans="1:19" x14ac:dyDescent="0.2">
      <c r="A10" s="1" t="s">
        <v>115</v>
      </c>
      <c r="B10" s="1">
        <v>10</v>
      </c>
      <c r="C10" s="1" t="s">
        <v>65</v>
      </c>
      <c r="D10" s="1" t="s">
        <v>27</v>
      </c>
      <c r="E10" s="1" t="s">
        <v>116</v>
      </c>
      <c r="F10" s="1" t="s">
        <v>213</v>
      </c>
      <c r="G10" s="1" t="s">
        <v>253</v>
      </c>
      <c r="H10" s="1" t="s">
        <v>143</v>
      </c>
      <c r="I10" s="1" t="s">
        <v>296</v>
      </c>
      <c r="J10" s="1" t="s">
        <v>400</v>
      </c>
      <c r="K10" s="1" t="s">
        <v>169</v>
      </c>
      <c r="L10" s="1" t="s">
        <v>357</v>
      </c>
      <c r="M10" s="1" t="s">
        <v>453</v>
      </c>
      <c r="N10" s="1" t="s">
        <v>503</v>
      </c>
      <c r="O10" s="6" t="s">
        <v>598</v>
      </c>
      <c r="P10" s="1"/>
      <c r="Q10" s="1"/>
      <c r="R10" s="1">
        <v>17</v>
      </c>
      <c r="S10" s="1"/>
    </row>
    <row r="11" spans="1:19" x14ac:dyDescent="0.2">
      <c r="A11" s="1" t="s">
        <v>117</v>
      </c>
      <c r="B11" s="1">
        <v>11</v>
      </c>
      <c r="C11" s="1" t="s">
        <v>65</v>
      </c>
      <c r="D11" s="1" t="s">
        <v>121</v>
      </c>
      <c r="E11" s="1" t="s">
        <v>49</v>
      </c>
      <c r="F11" s="1" t="s">
        <v>207</v>
      </c>
      <c r="G11" s="1" t="s">
        <v>248</v>
      </c>
      <c r="H11" s="1" t="s">
        <v>327</v>
      </c>
      <c r="I11" s="1" t="s">
        <v>290</v>
      </c>
      <c r="J11" s="1" t="s">
        <v>394</v>
      </c>
      <c r="K11" s="1" t="s">
        <v>163</v>
      </c>
      <c r="L11" s="1" t="s">
        <v>351</v>
      </c>
      <c r="M11" s="1" t="s">
        <v>450</v>
      </c>
      <c r="N11" s="1" t="s">
        <v>497</v>
      </c>
      <c r="O11" s="8" t="s">
        <v>592</v>
      </c>
      <c r="P11" s="1"/>
      <c r="Q11" s="1"/>
      <c r="R11" s="1">
        <v>17</v>
      </c>
      <c r="S11" s="1"/>
    </row>
    <row r="12" spans="1:19" x14ac:dyDescent="0.2">
      <c r="A12" s="1" t="s">
        <v>125</v>
      </c>
      <c r="B12" s="1">
        <v>12</v>
      </c>
      <c r="C12" s="1" t="s">
        <v>65</v>
      </c>
      <c r="D12" s="1" t="s">
        <v>126</v>
      </c>
      <c r="E12" s="1" t="s">
        <v>127</v>
      </c>
      <c r="F12" s="1" t="s">
        <v>214</v>
      </c>
      <c r="G12" s="1" t="s">
        <v>254</v>
      </c>
      <c r="H12" s="1" t="s">
        <v>144</v>
      </c>
      <c r="I12" s="1" t="s">
        <v>297</v>
      </c>
      <c r="J12" s="1" t="s">
        <v>401</v>
      </c>
      <c r="K12" s="1" t="s">
        <v>170</v>
      </c>
      <c r="L12" s="1" t="s">
        <v>358</v>
      </c>
      <c r="M12" s="1" t="s">
        <v>454</v>
      </c>
      <c r="N12" s="1" t="s">
        <v>504</v>
      </c>
      <c r="O12" s="6" t="s">
        <v>599</v>
      </c>
      <c r="P12" s="1"/>
      <c r="Q12" s="1"/>
      <c r="R12" s="1">
        <v>17</v>
      </c>
      <c r="S12" s="1"/>
    </row>
    <row r="13" spans="1:19" x14ac:dyDescent="0.2">
      <c r="A13" s="1" t="s">
        <v>118</v>
      </c>
      <c r="B13" s="1">
        <v>13</v>
      </c>
      <c r="C13" s="1" t="s">
        <v>65</v>
      </c>
      <c r="D13" s="1" t="s">
        <v>21</v>
      </c>
      <c r="E13" s="1" t="s">
        <v>122</v>
      </c>
      <c r="F13" s="1" t="s">
        <v>208</v>
      </c>
      <c r="G13" s="1" t="s">
        <v>249</v>
      </c>
      <c r="H13" s="1" t="s">
        <v>145</v>
      </c>
      <c r="I13" s="1" t="s">
        <v>291</v>
      </c>
      <c r="J13" s="1" t="s">
        <v>395</v>
      </c>
      <c r="K13" s="1" t="s">
        <v>164</v>
      </c>
      <c r="L13" s="1" t="s">
        <v>352</v>
      </c>
      <c r="M13" s="1" t="s">
        <v>275</v>
      </c>
      <c r="N13" s="1" t="s">
        <v>505</v>
      </c>
      <c r="O13" s="6" t="s">
        <v>593</v>
      </c>
      <c r="P13" s="1"/>
      <c r="Q13" s="1"/>
      <c r="R13" s="1">
        <v>17</v>
      </c>
      <c r="S13" s="1"/>
    </row>
    <row r="14" spans="1:19" x14ac:dyDescent="0.2">
      <c r="A14" s="1" t="s">
        <v>119</v>
      </c>
      <c r="B14" s="1">
        <v>14</v>
      </c>
      <c r="C14" s="1" t="s">
        <v>65</v>
      </c>
      <c r="D14" s="1" t="s">
        <v>24</v>
      </c>
      <c r="E14" s="1" t="s">
        <v>123</v>
      </c>
      <c r="F14" s="1" t="s">
        <v>215</v>
      </c>
      <c r="G14" s="1" t="s">
        <v>255</v>
      </c>
      <c r="H14" s="1" t="s">
        <v>146</v>
      </c>
      <c r="I14" s="1" t="s">
        <v>298</v>
      </c>
      <c r="J14" s="1" t="s">
        <v>402</v>
      </c>
      <c r="K14" s="1" t="s">
        <v>171</v>
      </c>
      <c r="L14" s="1" t="s">
        <v>359</v>
      </c>
      <c r="M14" s="1" t="s">
        <v>455</v>
      </c>
      <c r="N14" s="1" t="s">
        <v>506</v>
      </c>
      <c r="O14" s="6" t="s">
        <v>600</v>
      </c>
      <c r="P14" s="1"/>
      <c r="Q14" s="1"/>
      <c r="R14" s="1">
        <v>17</v>
      </c>
      <c r="S14" s="1"/>
    </row>
    <row r="15" spans="1:19" x14ac:dyDescent="0.2">
      <c r="A15" s="1" t="s">
        <v>349</v>
      </c>
      <c r="B15" s="1">
        <v>15</v>
      </c>
      <c r="C15" s="1" t="s">
        <v>65</v>
      </c>
      <c r="D15" s="1" t="s">
        <v>484</v>
      </c>
      <c r="E15" s="1" t="s">
        <v>540</v>
      </c>
      <c r="F15" s="1" t="s">
        <v>484</v>
      </c>
      <c r="G15" s="1" t="s">
        <v>484</v>
      </c>
      <c r="H15" s="2" t="s">
        <v>485</v>
      </c>
      <c r="I15" s="1" t="s">
        <v>484</v>
      </c>
      <c r="J15" s="1" t="s">
        <v>484</v>
      </c>
      <c r="K15" s="1" t="s">
        <v>484</v>
      </c>
      <c r="L15" s="1" t="s">
        <v>487</v>
      </c>
      <c r="M15" s="1" t="s">
        <v>486</v>
      </c>
      <c r="N15" s="1" t="s">
        <v>484</v>
      </c>
      <c r="O15" s="8" t="s">
        <v>484</v>
      </c>
      <c r="P15" s="1"/>
      <c r="Q15" s="1"/>
      <c r="R15" s="1">
        <v>17</v>
      </c>
      <c r="S15" s="1"/>
    </row>
    <row r="16" spans="1:19" x14ac:dyDescent="0.2">
      <c r="A16" s="1" t="s">
        <v>120</v>
      </c>
      <c r="B16" s="1">
        <v>16</v>
      </c>
      <c r="C16" s="1" t="s">
        <v>65</v>
      </c>
      <c r="D16" s="1" t="s">
        <v>25</v>
      </c>
      <c r="E16" s="1" t="s">
        <v>124</v>
      </c>
      <c r="F16" s="1" t="s">
        <v>216</v>
      </c>
      <c r="G16" s="1" t="s">
        <v>256</v>
      </c>
      <c r="H16" s="1" t="s">
        <v>328</v>
      </c>
      <c r="I16" s="1" t="s">
        <v>299</v>
      </c>
      <c r="J16" s="1" t="s">
        <v>409</v>
      </c>
      <c r="K16" s="1" t="s">
        <v>172</v>
      </c>
      <c r="L16" s="1" t="s">
        <v>360</v>
      </c>
      <c r="M16" s="1" t="s">
        <v>457</v>
      </c>
      <c r="N16" s="1" t="s">
        <v>508</v>
      </c>
      <c r="O16" s="6" t="s">
        <v>601</v>
      </c>
      <c r="P16" s="1"/>
      <c r="Q16" s="1"/>
      <c r="R16" s="1">
        <v>17</v>
      </c>
      <c r="S16" s="1"/>
    </row>
    <row r="17" spans="1:19" x14ac:dyDescent="0.2">
      <c r="A17" s="1" t="s">
        <v>128</v>
      </c>
      <c r="B17" s="1">
        <v>17</v>
      </c>
      <c r="C17" s="1" t="s">
        <v>65</v>
      </c>
      <c r="D17" s="1" t="s">
        <v>403</v>
      </c>
      <c r="E17" s="1" t="s">
        <v>439</v>
      </c>
      <c r="F17" s="1" t="s">
        <v>543</v>
      </c>
      <c r="G17" s="1" t="s">
        <v>404</v>
      </c>
      <c r="H17" s="1" t="s">
        <v>405</v>
      </c>
      <c r="I17" s="1" t="s">
        <v>406</v>
      </c>
      <c r="J17" s="1" t="s">
        <v>407</v>
      </c>
      <c r="K17" s="1" t="s">
        <v>544</v>
      </c>
      <c r="L17" s="1" t="s">
        <v>408</v>
      </c>
      <c r="M17" s="1" t="s">
        <v>456</v>
      </c>
      <c r="N17" s="1" t="s">
        <v>507</v>
      </c>
      <c r="O17" s="8" t="s">
        <v>602</v>
      </c>
      <c r="P17" s="1"/>
      <c r="Q17" s="1"/>
      <c r="R17" s="1">
        <v>17</v>
      </c>
      <c r="S17" s="1"/>
    </row>
    <row r="18" spans="1:19" x14ac:dyDescent="0.2">
      <c r="A18" s="1" t="s">
        <v>130</v>
      </c>
      <c r="B18" s="1">
        <v>18</v>
      </c>
      <c r="C18" s="1" t="s">
        <v>65</v>
      </c>
      <c r="D18" s="1" t="s">
        <v>488</v>
      </c>
      <c r="E18" s="1" t="s">
        <v>489</v>
      </c>
      <c r="F18" s="1" t="s">
        <v>490</v>
      </c>
      <c r="G18" s="1" t="s">
        <v>491</v>
      </c>
      <c r="H18" s="1" t="s">
        <v>492</v>
      </c>
      <c r="I18" s="1" t="s">
        <v>493</v>
      </c>
      <c r="J18" s="1" t="s">
        <v>494</v>
      </c>
      <c r="K18" s="1" t="s">
        <v>496</v>
      </c>
      <c r="L18" s="1" t="s">
        <v>541</v>
      </c>
      <c r="M18" s="1" t="s">
        <v>495</v>
      </c>
      <c r="N18" s="1" t="s">
        <v>509</v>
      </c>
      <c r="O18" s="7" t="s">
        <v>603</v>
      </c>
      <c r="P18" s="1"/>
      <c r="Q18" s="1"/>
      <c r="R18" s="1">
        <v>17</v>
      </c>
      <c r="S18" s="1"/>
    </row>
    <row r="19" spans="1:19" x14ac:dyDescent="0.2">
      <c r="A19" s="1" t="s">
        <v>148</v>
      </c>
      <c r="B19" s="1">
        <v>19</v>
      </c>
      <c r="C19" s="1" t="s">
        <v>65</v>
      </c>
      <c r="D19" s="1"/>
      <c r="E19" s="1"/>
      <c r="F19" s="1"/>
      <c r="G19" s="1"/>
      <c r="H19" s="1"/>
      <c r="I19" s="1"/>
      <c r="J19" s="1"/>
      <c r="K19" s="1"/>
      <c r="L19" s="1"/>
      <c r="M19" s="1"/>
      <c r="N19" s="1"/>
      <c r="O19" s="8"/>
      <c r="P19" s="1"/>
      <c r="Q19" s="1"/>
      <c r="R19" s="1">
        <v>17</v>
      </c>
      <c r="S19" s="1"/>
    </row>
    <row r="20" spans="1:19" x14ac:dyDescent="0.2">
      <c r="A20" s="1" t="s">
        <v>201</v>
      </c>
      <c r="B20" s="1">
        <v>20</v>
      </c>
      <c r="C20" s="1" t="s">
        <v>65</v>
      </c>
      <c r="D20" s="1" t="s">
        <v>202</v>
      </c>
      <c r="E20" s="1" t="s">
        <v>205</v>
      </c>
      <c r="F20" s="1" t="s">
        <v>218</v>
      </c>
      <c r="G20" s="1" t="s">
        <v>257</v>
      </c>
      <c r="H20" s="1" t="s">
        <v>203</v>
      </c>
      <c r="I20" s="1" t="s">
        <v>301</v>
      </c>
      <c r="J20" s="1" t="s">
        <v>411</v>
      </c>
      <c r="K20" s="1" t="s">
        <v>204</v>
      </c>
      <c r="L20" s="1" t="s">
        <v>362</v>
      </c>
      <c r="M20" s="1" t="s">
        <v>278</v>
      </c>
      <c r="N20" s="1" t="s">
        <v>510</v>
      </c>
      <c r="O20" s="6" t="s">
        <v>604</v>
      </c>
      <c r="P20" s="1"/>
      <c r="Q20" s="1"/>
      <c r="R20" s="1">
        <v>17</v>
      </c>
      <c r="S20" s="1"/>
    </row>
    <row r="21" spans="1:19" x14ac:dyDescent="0.2">
      <c r="A21" s="1" t="s">
        <v>93</v>
      </c>
      <c r="B21" s="1">
        <v>21</v>
      </c>
      <c r="C21" s="1" t="s">
        <v>65</v>
      </c>
      <c r="D21" s="1" t="s">
        <v>94</v>
      </c>
      <c r="E21" s="1" t="s">
        <v>96</v>
      </c>
      <c r="F21" s="1" t="s">
        <v>219</v>
      </c>
      <c r="G21" s="1" t="s">
        <v>258</v>
      </c>
      <c r="H21" s="1" t="s">
        <v>149</v>
      </c>
      <c r="I21" s="1" t="s">
        <v>302</v>
      </c>
      <c r="J21" s="1" t="s">
        <v>412</v>
      </c>
      <c r="K21" s="1" t="s">
        <v>173</v>
      </c>
      <c r="L21" s="1" t="s">
        <v>363</v>
      </c>
      <c r="M21" s="1" t="s">
        <v>279</v>
      </c>
      <c r="N21" s="1" t="s">
        <v>511</v>
      </c>
      <c r="O21" s="6" t="s">
        <v>605</v>
      </c>
      <c r="P21" s="1"/>
      <c r="Q21" s="1"/>
      <c r="R21" s="1">
        <v>17</v>
      </c>
      <c r="S21" s="1"/>
    </row>
    <row r="22" spans="1:19" x14ac:dyDescent="0.2">
      <c r="A22" s="1" t="s">
        <v>69</v>
      </c>
      <c r="B22" s="1">
        <v>22</v>
      </c>
      <c r="C22" s="1" t="s">
        <v>65</v>
      </c>
      <c r="D22" s="1" t="s">
        <v>6</v>
      </c>
      <c r="E22" s="1" t="s">
        <v>32</v>
      </c>
      <c r="F22" s="1" t="s">
        <v>220</v>
      </c>
      <c r="G22" s="1" t="s">
        <v>259</v>
      </c>
      <c r="H22" s="1" t="s">
        <v>329</v>
      </c>
      <c r="I22" s="1" t="s">
        <v>303</v>
      </c>
      <c r="J22" s="1" t="s">
        <v>413</v>
      </c>
      <c r="K22" s="1" t="s">
        <v>174</v>
      </c>
      <c r="L22" s="1" t="s">
        <v>364</v>
      </c>
      <c r="M22" s="1" t="s">
        <v>280</v>
      </c>
      <c r="N22" s="1" t="s">
        <v>512</v>
      </c>
      <c r="O22" s="9" t="s">
        <v>606</v>
      </c>
      <c r="P22" s="1"/>
      <c r="Q22" s="1"/>
      <c r="R22" s="1">
        <v>17</v>
      </c>
      <c r="S22" s="1"/>
    </row>
    <row r="23" spans="1:19" x14ac:dyDescent="0.2">
      <c r="A23" s="1" t="s">
        <v>70</v>
      </c>
      <c r="B23" s="1">
        <v>23</v>
      </c>
      <c r="C23" s="1" t="s">
        <v>65</v>
      </c>
      <c r="D23" s="1" t="s">
        <v>28</v>
      </c>
      <c r="E23" s="1" t="s">
        <v>41</v>
      </c>
      <c r="F23" s="1" t="s">
        <v>221</v>
      </c>
      <c r="G23" s="1" t="s">
        <v>260</v>
      </c>
      <c r="H23" s="1" t="s">
        <v>150</v>
      </c>
      <c r="I23" s="1" t="s">
        <v>391</v>
      </c>
      <c r="J23" s="1" t="s">
        <v>414</v>
      </c>
      <c r="K23" s="1" t="s">
        <v>175</v>
      </c>
      <c r="L23" s="1" t="s">
        <v>365</v>
      </c>
      <c r="M23" s="1" t="s">
        <v>458</v>
      </c>
      <c r="N23" s="1" t="s">
        <v>513</v>
      </c>
      <c r="O23" s="10" t="s">
        <v>607</v>
      </c>
      <c r="P23" s="1"/>
      <c r="Q23" s="1"/>
      <c r="R23" s="1">
        <v>17</v>
      </c>
      <c r="S23" s="1"/>
    </row>
    <row r="24" spans="1:19" x14ac:dyDescent="0.2">
      <c r="A24" s="1" t="s">
        <v>71</v>
      </c>
      <c r="B24" s="1">
        <v>24</v>
      </c>
      <c r="C24" s="1" t="s">
        <v>65</v>
      </c>
      <c r="D24" s="1" t="s">
        <v>222</v>
      </c>
      <c r="E24" s="1" t="s">
        <v>42</v>
      </c>
      <c r="F24" s="1" t="s">
        <v>223</v>
      </c>
      <c r="G24" s="1" t="s">
        <v>261</v>
      </c>
      <c r="H24" s="1" t="s">
        <v>330</v>
      </c>
      <c r="I24" s="1" t="s">
        <v>304</v>
      </c>
      <c r="J24" s="1" t="s">
        <v>415</v>
      </c>
      <c r="K24" s="1" t="s">
        <v>176</v>
      </c>
      <c r="L24" s="1" t="s">
        <v>366</v>
      </c>
      <c r="M24" s="1" t="s">
        <v>281</v>
      </c>
      <c r="N24" s="1" t="s">
        <v>514</v>
      </c>
      <c r="O24" s="10" t="s">
        <v>608</v>
      </c>
      <c r="P24" s="1"/>
      <c r="Q24" s="1"/>
      <c r="R24" s="1">
        <v>17</v>
      </c>
      <c r="S24" s="1"/>
    </row>
    <row r="25" spans="1:19" x14ac:dyDescent="0.2">
      <c r="A25" s="1" t="s">
        <v>95</v>
      </c>
      <c r="B25" s="1">
        <v>25</v>
      </c>
      <c r="C25" s="1"/>
      <c r="D25" s="1" t="s">
        <v>97</v>
      </c>
      <c r="E25" s="1" t="s">
        <v>584</v>
      </c>
      <c r="F25" s="1" t="s">
        <v>224</v>
      </c>
      <c r="G25" s="1" t="s">
        <v>441</v>
      </c>
      <c r="H25" s="1" t="s">
        <v>331</v>
      </c>
      <c r="I25" s="1" t="s">
        <v>305</v>
      </c>
      <c r="J25" s="1" t="s">
        <v>416</v>
      </c>
      <c r="K25" s="1" t="s">
        <v>177</v>
      </c>
      <c r="L25" s="1" t="s">
        <v>367</v>
      </c>
      <c r="M25" s="1" t="s">
        <v>282</v>
      </c>
      <c r="N25" s="1" t="s">
        <v>515</v>
      </c>
      <c r="O25" s="11" t="s">
        <v>609</v>
      </c>
      <c r="P25" s="1"/>
      <c r="Q25" s="1"/>
      <c r="R25" s="1">
        <v>17</v>
      </c>
      <c r="S25" s="1"/>
    </row>
    <row r="26" spans="1:19" x14ac:dyDescent="0.2">
      <c r="A26" s="1" t="s">
        <v>72</v>
      </c>
      <c r="B26" s="1">
        <v>26</v>
      </c>
      <c r="C26" s="1" t="s">
        <v>65</v>
      </c>
      <c r="D26" s="1" t="s">
        <v>7</v>
      </c>
      <c r="E26" s="1" t="s">
        <v>31</v>
      </c>
      <c r="F26" s="1" t="s">
        <v>225</v>
      </c>
      <c r="G26" s="1" t="s">
        <v>442</v>
      </c>
      <c r="H26" s="1" t="s">
        <v>332</v>
      </c>
      <c r="I26" s="1" t="s">
        <v>306</v>
      </c>
      <c r="J26" s="1" t="s">
        <v>417</v>
      </c>
      <c r="K26" s="1" t="s">
        <v>178</v>
      </c>
      <c r="L26" s="1" t="s">
        <v>368</v>
      </c>
      <c r="M26" s="1" t="s">
        <v>283</v>
      </c>
      <c r="N26" s="1" t="s">
        <v>516</v>
      </c>
      <c r="O26" s="10" t="s">
        <v>610</v>
      </c>
      <c r="P26" s="1"/>
      <c r="Q26" s="1"/>
      <c r="R26" s="1">
        <v>17</v>
      </c>
      <c r="S26" s="1"/>
    </row>
    <row r="27" spans="1:19" x14ac:dyDescent="0.2">
      <c r="A27" s="1" t="s">
        <v>73</v>
      </c>
      <c r="B27" s="1">
        <v>27</v>
      </c>
      <c r="C27" s="1" t="s">
        <v>65</v>
      </c>
      <c r="D27" s="1" t="s">
        <v>15</v>
      </c>
      <c r="E27" s="1" t="s">
        <v>40</v>
      </c>
      <c r="F27" s="1" t="s">
        <v>226</v>
      </c>
      <c r="G27" s="1" t="s">
        <v>262</v>
      </c>
      <c r="H27" s="1" t="s">
        <v>333</v>
      </c>
      <c r="I27" s="1" t="s">
        <v>307</v>
      </c>
      <c r="J27" s="1" t="s">
        <v>418</v>
      </c>
      <c r="K27" s="1" t="s">
        <v>179</v>
      </c>
      <c r="L27" s="1" t="s">
        <v>369</v>
      </c>
      <c r="M27" s="1" t="s">
        <v>459</v>
      </c>
      <c r="N27" s="1" t="s">
        <v>517</v>
      </c>
      <c r="O27" s="10" t="s">
        <v>611</v>
      </c>
      <c r="P27" s="1"/>
      <c r="Q27" s="1"/>
      <c r="R27" s="1">
        <v>17</v>
      </c>
      <c r="S27" s="1"/>
    </row>
    <row r="28" spans="1:19" x14ac:dyDescent="0.2">
      <c r="A28" s="1" t="s">
        <v>131</v>
      </c>
      <c r="B28" s="1">
        <v>28</v>
      </c>
      <c r="C28" s="1" t="s">
        <v>65</v>
      </c>
      <c r="D28" s="1" t="s">
        <v>23</v>
      </c>
      <c r="E28" s="1" t="s">
        <v>132</v>
      </c>
      <c r="F28" s="1" t="s">
        <v>227</v>
      </c>
      <c r="G28" s="1" t="s">
        <v>132</v>
      </c>
      <c r="H28" s="1" t="s">
        <v>151</v>
      </c>
      <c r="I28" s="1" t="s">
        <v>308</v>
      </c>
      <c r="J28" s="1" t="s">
        <v>419</v>
      </c>
      <c r="K28" s="1" t="s">
        <v>180</v>
      </c>
      <c r="L28" s="1" t="s">
        <v>370</v>
      </c>
      <c r="M28" s="1" t="s">
        <v>151</v>
      </c>
      <c r="N28" s="1" t="s">
        <v>518</v>
      </c>
      <c r="O28" s="6" t="s">
        <v>227</v>
      </c>
      <c r="P28" s="1"/>
      <c r="Q28" s="1"/>
      <c r="R28" s="1">
        <v>17</v>
      </c>
      <c r="S28" s="1"/>
    </row>
    <row r="29" spans="1:19" x14ac:dyDescent="0.2">
      <c r="A29" s="1" t="s">
        <v>133</v>
      </c>
      <c r="B29" s="1">
        <v>29</v>
      </c>
      <c r="C29" s="1" t="s">
        <v>65</v>
      </c>
      <c r="D29" s="1" t="s">
        <v>0</v>
      </c>
      <c r="E29" s="1" t="s">
        <v>134</v>
      </c>
      <c r="F29" s="1" t="s">
        <v>228</v>
      </c>
      <c r="G29" s="1" t="s">
        <v>263</v>
      </c>
      <c r="H29" s="1" t="s">
        <v>152</v>
      </c>
      <c r="I29" s="1" t="s">
        <v>309</v>
      </c>
      <c r="J29" s="1" t="s">
        <v>420</v>
      </c>
      <c r="K29" s="1" t="s">
        <v>181</v>
      </c>
      <c r="L29" s="1" t="s">
        <v>371</v>
      </c>
      <c r="M29" s="1" t="s">
        <v>284</v>
      </c>
      <c r="N29" s="1" t="s">
        <v>519</v>
      </c>
      <c r="O29" s="6" t="s">
        <v>612</v>
      </c>
      <c r="P29" s="1"/>
      <c r="Q29" s="1"/>
      <c r="R29" s="1">
        <v>17</v>
      </c>
      <c r="S29" s="1"/>
    </row>
    <row r="30" spans="1:19" x14ac:dyDescent="0.2">
      <c r="A30" s="1" t="s">
        <v>135</v>
      </c>
      <c r="B30" s="1">
        <v>30</v>
      </c>
      <c r="C30" s="1" t="s">
        <v>65</v>
      </c>
      <c r="D30" s="1" t="s">
        <v>22</v>
      </c>
      <c r="E30" s="1" t="s">
        <v>136</v>
      </c>
      <c r="F30" s="1" t="s">
        <v>229</v>
      </c>
      <c r="G30" s="1" t="s">
        <v>153</v>
      </c>
      <c r="H30" s="1" t="s">
        <v>153</v>
      </c>
      <c r="I30" s="1" t="s">
        <v>310</v>
      </c>
      <c r="J30" s="1" t="s">
        <v>421</v>
      </c>
      <c r="K30" s="1" t="s">
        <v>182</v>
      </c>
      <c r="L30" s="1" t="s">
        <v>372</v>
      </c>
      <c r="M30" s="1" t="s">
        <v>182</v>
      </c>
      <c r="N30" s="1" t="s">
        <v>520</v>
      </c>
      <c r="O30" s="6" t="s">
        <v>153</v>
      </c>
      <c r="P30" s="1"/>
      <c r="Q30" s="1"/>
      <c r="R30" s="1">
        <v>17</v>
      </c>
      <c r="S30" s="1"/>
    </row>
    <row r="31" spans="1:19" x14ac:dyDescent="0.2">
      <c r="A31" s="1" t="s">
        <v>137</v>
      </c>
      <c r="B31" s="1">
        <v>31</v>
      </c>
      <c r="C31" s="1" t="s">
        <v>65</v>
      </c>
      <c r="D31" s="1" t="s">
        <v>26</v>
      </c>
      <c r="E31" s="1" t="s">
        <v>138</v>
      </c>
      <c r="F31" s="1" t="s">
        <v>230</v>
      </c>
      <c r="G31" s="1" t="s">
        <v>264</v>
      </c>
      <c r="H31" s="1" t="s">
        <v>154</v>
      </c>
      <c r="I31" s="1" t="s">
        <v>311</v>
      </c>
      <c r="J31" s="1" t="s">
        <v>422</v>
      </c>
      <c r="K31" s="1" t="s">
        <v>183</v>
      </c>
      <c r="L31" s="1" t="s">
        <v>373</v>
      </c>
      <c r="M31" s="1" t="s">
        <v>285</v>
      </c>
      <c r="N31" s="1" t="s">
        <v>521</v>
      </c>
      <c r="O31" s="10" t="s">
        <v>613</v>
      </c>
      <c r="P31" s="1"/>
      <c r="Q31" s="1"/>
      <c r="R31" s="1">
        <v>17</v>
      </c>
      <c r="S31" s="1"/>
    </row>
    <row r="32" spans="1:19" x14ac:dyDescent="0.2">
      <c r="A32" s="1" t="s">
        <v>139</v>
      </c>
      <c r="B32" s="1">
        <v>32</v>
      </c>
      <c r="C32" s="1" t="s">
        <v>65</v>
      </c>
      <c r="D32" s="1" t="s">
        <v>5</v>
      </c>
      <c r="E32" s="1" t="s">
        <v>129</v>
      </c>
      <c r="F32" s="1" t="s">
        <v>217</v>
      </c>
      <c r="G32" s="1" t="s">
        <v>5</v>
      </c>
      <c r="H32" s="1" t="s">
        <v>147</v>
      </c>
      <c r="I32" s="1" t="s">
        <v>300</v>
      </c>
      <c r="J32" s="1" t="s">
        <v>410</v>
      </c>
      <c r="K32" s="1" t="s">
        <v>147</v>
      </c>
      <c r="L32" s="1" t="s">
        <v>361</v>
      </c>
      <c r="M32" s="1" t="s">
        <v>277</v>
      </c>
      <c r="N32" s="1" t="s">
        <v>5</v>
      </c>
      <c r="O32" s="8" t="s">
        <v>5</v>
      </c>
      <c r="P32" s="1"/>
      <c r="Q32" s="1"/>
      <c r="R32" s="1">
        <v>17</v>
      </c>
      <c r="S32" s="1"/>
    </row>
    <row r="33" spans="1:19" x14ac:dyDescent="0.2">
      <c r="A33" s="1" t="s">
        <v>74</v>
      </c>
      <c r="B33" s="1">
        <v>33</v>
      </c>
      <c r="C33" s="1" t="s">
        <v>65</v>
      </c>
      <c r="D33" s="1" t="s">
        <v>16</v>
      </c>
      <c r="E33" s="1" t="s">
        <v>43</v>
      </c>
      <c r="F33" s="1" t="s">
        <v>231</v>
      </c>
      <c r="G33" s="1" t="s">
        <v>265</v>
      </c>
      <c r="H33" s="1" t="s">
        <v>334</v>
      </c>
      <c r="I33" s="1" t="s">
        <v>312</v>
      </c>
      <c r="J33" s="1" t="s">
        <v>423</v>
      </c>
      <c r="K33" s="1" t="s">
        <v>184</v>
      </c>
      <c r="L33" s="1" t="s">
        <v>374</v>
      </c>
      <c r="M33" s="1" t="s">
        <v>460</v>
      </c>
      <c r="N33" s="1" t="s">
        <v>522</v>
      </c>
      <c r="O33" s="10" t="s">
        <v>614</v>
      </c>
      <c r="P33" s="1"/>
      <c r="Q33" s="1"/>
      <c r="R33" s="1">
        <v>17</v>
      </c>
      <c r="S33" s="1"/>
    </row>
    <row r="34" spans="1:19" x14ac:dyDescent="0.2">
      <c r="A34" s="1" t="s">
        <v>98</v>
      </c>
      <c r="B34" s="1">
        <v>34</v>
      </c>
      <c r="C34" s="1" t="s">
        <v>65</v>
      </c>
      <c r="D34" s="1" t="s">
        <v>546</v>
      </c>
      <c r="E34" s="1" t="s">
        <v>585</v>
      </c>
      <c r="F34" s="1" t="s">
        <v>549</v>
      </c>
      <c r="G34" s="1" t="s">
        <v>550</v>
      </c>
      <c r="H34" s="1" t="s">
        <v>551</v>
      </c>
      <c r="I34" s="1" t="s">
        <v>552</v>
      </c>
      <c r="J34" s="1" t="s">
        <v>553</v>
      </c>
      <c r="K34" s="1" t="s">
        <v>554</v>
      </c>
      <c r="L34" s="1" t="s">
        <v>555</v>
      </c>
      <c r="M34" s="1" t="s">
        <v>556</v>
      </c>
      <c r="N34" s="1" t="s">
        <v>557</v>
      </c>
      <c r="O34" s="10" t="s">
        <v>615</v>
      </c>
      <c r="P34" s="1"/>
      <c r="Q34" s="1"/>
      <c r="R34" s="1">
        <v>17</v>
      </c>
      <c r="S34" s="1"/>
    </row>
    <row r="35" spans="1:19" x14ac:dyDescent="0.2">
      <c r="A35" s="1" t="s">
        <v>75</v>
      </c>
      <c r="B35" s="1">
        <v>35</v>
      </c>
      <c r="C35" s="1" t="s">
        <v>65</v>
      </c>
      <c r="D35" s="1" t="s">
        <v>8</v>
      </c>
      <c r="E35" s="1" t="s">
        <v>30</v>
      </c>
      <c r="F35" s="1" t="s">
        <v>232</v>
      </c>
      <c r="G35" s="1" t="s">
        <v>266</v>
      </c>
      <c r="H35" s="1" t="s">
        <v>155</v>
      </c>
      <c r="I35" s="1" t="s">
        <v>313</v>
      </c>
      <c r="J35" s="1" t="s">
        <v>424</v>
      </c>
      <c r="K35" s="1" t="s">
        <v>185</v>
      </c>
      <c r="L35" s="1" t="s">
        <v>375</v>
      </c>
      <c r="M35" s="1" t="s">
        <v>461</v>
      </c>
      <c r="N35" s="1" t="s">
        <v>523</v>
      </c>
      <c r="O35" s="10" t="s">
        <v>616</v>
      </c>
      <c r="P35" s="1"/>
      <c r="Q35" s="1"/>
      <c r="R35" s="1">
        <v>17</v>
      </c>
      <c r="S35" s="1"/>
    </row>
    <row r="36" spans="1:19" ht="25.5" x14ac:dyDescent="0.2">
      <c r="A36" s="1" t="s">
        <v>76</v>
      </c>
      <c r="B36" s="1">
        <v>36</v>
      </c>
      <c r="C36" s="1" t="s">
        <v>65</v>
      </c>
      <c r="D36" s="1" t="s">
        <v>14</v>
      </c>
      <c r="E36" s="1" t="s">
        <v>39</v>
      </c>
      <c r="F36" s="1" t="s">
        <v>233</v>
      </c>
      <c r="G36" s="1" t="s">
        <v>443</v>
      </c>
      <c r="H36" s="1" t="s">
        <v>335</v>
      </c>
      <c r="I36" s="1" t="s">
        <v>314</v>
      </c>
      <c r="J36" s="1" t="s">
        <v>425</v>
      </c>
      <c r="K36" s="1" t="s">
        <v>186</v>
      </c>
      <c r="L36" s="1" t="s">
        <v>376</v>
      </c>
      <c r="M36" s="1" t="s">
        <v>462</v>
      </c>
      <c r="N36" s="1" t="s">
        <v>524</v>
      </c>
      <c r="O36" s="10" t="s">
        <v>617</v>
      </c>
      <c r="P36" s="1"/>
      <c r="Q36" s="1"/>
      <c r="R36" s="1">
        <v>17</v>
      </c>
      <c r="S36" s="1"/>
    </row>
    <row r="37" spans="1:19" x14ac:dyDescent="0.2">
      <c r="A37" s="1" t="s">
        <v>77</v>
      </c>
      <c r="B37" s="1">
        <v>37</v>
      </c>
      <c r="C37" s="1" t="s">
        <v>65</v>
      </c>
      <c r="D37" s="1" t="s">
        <v>17</v>
      </c>
      <c r="E37" s="1" t="s">
        <v>44</v>
      </c>
      <c r="F37" s="1" t="s">
        <v>234</v>
      </c>
      <c r="G37" s="1" t="s">
        <v>444</v>
      </c>
      <c r="H37" s="1" t="s">
        <v>336</v>
      </c>
      <c r="I37" s="1" t="s">
        <v>315</v>
      </c>
      <c r="J37" s="1" t="s">
        <v>426</v>
      </c>
      <c r="K37" s="1" t="s">
        <v>187</v>
      </c>
      <c r="L37" s="1" t="s">
        <v>377</v>
      </c>
      <c r="M37" s="1" t="s">
        <v>463</v>
      </c>
      <c r="N37" s="1" t="s">
        <v>525</v>
      </c>
      <c r="O37" s="10" t="s">
        <v>618</v>
      </c>
      <c r="P37" s="1"/>
      <c r="Q37" s="1"/>
      <c r="R37" s="1">
        <v>17</v>
      </c>
      <c r="S37" s="1"/>
    </row>
    <row r="38" spans="1:19" x14ac:dyDescent="0.2">
      <c r="A38" s="1" t="s">
        <v>99</v>
      </c>
      <c r="B38" s="1">
        <v>38</v>
      </c>
      <c r="C38" s="1" t="s">
        <v>65</v>
      </c>
      <c r="D38" s="1" t="s">
        <v>547</v>
      </c>
      <c r="E38" s="1" t="s">
        <v>586</v>
      </c>
      <c r="F38" s="1" t="s">
        <v>558</v>
      </c>
      <c r="G38" s="1" t="s">
        <v>559</v>
      </c>
      <c r="H38" s="1" t="s">
        <v>560</v>
      </c>
      <c r="I38" s="1" t="s">
        <v>561</v>
      </c>
      <c r="J38" s="1" t="s">
        <v>562</v>
      </c>
      <c r="K38" s="1" t="s">
        <v>554</v>
      </c>
      <c r="L38" s="1" t="s">
        <v>563</v>
      </c>
      <c r="M38" s="1" t="s">
        <v>564</v>
      </c>
      <c r="N38" s="1" t="s">
        <v>565</v>
      </c>
      <c r="O38" s="10" t="s">
        <v>619</v>
      </c>
      <c r="P38" s="1"/>
      <c r="Q38" s="1"/>
      <c r="R38" s="1">
        <v>17</v>
      </c>
      <c r="S38" s="1"/>
    </row>
    <row r="39" spans="1:19" x14ac:dyDescent="0.2">
      <c r="A39" s="1" t="s">
        <v>78</v>
      </c>
      <c r="B39" s="1">
        <v>39</v>
      </c>
      <c r="C39" s="1" t="s">
        <v>65</v>
      </c>
      <c r="D39" s="1" t="s">
        <v>8</v>
      </c>
      <c r="E39" s="1" t="s">
        <v>30</v>
      </c>
      <c r="F39" s="1" t="s">
        <v>232</v>
      </c>
      <c r="G39" s="1" t="s">
        <v>266</v>
      </c>
      <c r="H39" s="1" t="s">
        <v>337</v>
      </c>
      <c r="I39" s="1" t="s">
        <v>313</v>
      </c>
      <c r="J39" s="1" t="s">
        <v>424</v>
      </c>
      <c r="K39" s="1" t="s">
        <v>185</v>
      </c>
      <c r="L39" s="1" t="s">
        <v>375</v>
      </c>
      <c r="M39" s="1" t="s">
        <v>286</v>
      </c>
      <c r="N39" s="1" t="s">
        <v>523</v>
      </c>
      <c r="O39" s="10" t="s">
        <v>616</v>
      </c>
      <c r="P39" s="1"/>
      <c r="Q39" s="1"/>
      <c r="R39" s="1">
        <v>17</v>
      </c>
      <c r="S39" s="1"/>
    </row>
    <row r="40" spans="1:19" ht="25.5" x14ac:dyDescent="0.2">
      <c r="A40" s="1" t="s">
        <v>79</v>
      </c>
      <c r="B40" s="1">
        <v>40</v>
      </c>
      <c r="C40" s="1" t="s">
        <v>65</v>
      </c>
      <c r="D40" s="1" t="s">
        <v>68</v>
      </c>
      <c r="E40" s="1" t="s">
        <v>39</v>
      </c>
      <c r="F40" s="1" t="s">
        <v>235</v>
      </c>
      <c r="G40" s="1" t="s">
        <v>445</v>
      </c>
      <c r="H40" s="1" t="s">
        <v>338</v>
      </c>
      <c r="I40" s="1" t="s">
        <v>314</v>
      </c>
      <c r="J40" s="1" t="s">
        <v>425</v>
      </c>
      <c r="K40" s="1" t="s">
        <v>186</v>
      </c>
      <c r="L40" s="1" t="s">
        <v>378</v>
      </c>
      <c r="M40" s="1" t="s">
        <v>462</v>
      </c>
      <c r="N40" s="1" t="s">
        <v>524</v>
      </c>
      <c r="O40" s="10" t="s">
        <v>617</v>
      </c>
      <c r="P40" s="1"/>
      <c r="Q40" s="1"/>
      <c r="R40" s="1">
        <v>17</v>
      </c>
      <c r="S40" s="1"/>
    </row>
    <row r="41" spans="1:19" x14ac:dyDescent="0.2">
      <c r="A41" s="1" t="s">
        <v>80</v>
      </c>
      <c r="B41" s="1">
        <v>41</v>
      </c>
      <c r="C41" s="1" t="s">
        <v>65</v>
      </c>
      <c r="D41" s="1" t="s">
        <v>17</v>
      </c>
      <c r="E41" s="1" t="s">
        <v>44</v>
      </c>
      <c r="F41" s="1" t="s">
        <v>234</v>
      </c>
      <c r="G41" s="1" t="s">
        <v>444</v>
      </c>
      <c r="H41" s="1" t="s">
        <v>339</v>
      </c>
      <c r="I41" s="1" t="s">
        <v>315</v>
      </c>
      <c r="J41" s="1" t="s">
        <v>426</v>
      </c>
      <c r="K41" s="1" t="s">
        <v>187</v>
      </c>
      <c r="L41" s="1" t="s">
        <v>377</v>
      </c>
      <c r="M41" s="1" t="s">
        <v>463</v>
      </c>
      <c r="N41" s="1" t="s">
        <v>526</v>
      </c>
      <c r="O41" s="10" t="s">
        <v>618</v>
      </c>
      <c r="P41" s="1"/>
      <c r="Q41" s="1"/>
      <c r="R41" s="1">
        <v>17</v>
      </c>
      <c r="S41" s="1"/>
    </row>
    <row r="42" spans="1:19" x14ac:dyDescent="0.2">
      <c r="A42" s="1" t="s">
        <v>100</v>
      </c>
      <c r="B42" s="1">
        <v>42</v>
      </c>
      <c r="C42" s="1" t="s">
        <v>65</v>
      </c>
      <c r="D42" s="1" t="s">
        <v>548</v>
      </c>
      <c r="E42" s="1" t="s">
        <v>588</v>
      </c>
      <c r="F42" s="1" t="s">
        <v>566</v>
      </c>
      <c r="G42" s="1" t="s">
        <v>567</v>
      </c>
      <c r="H42" s="1" t="s">
        <v>568</v>
      </c>
      <c r="I42" s="1" t="s">
        <v>569</v>
      </c>
      <c r="J42" s="1" t="s">
        <v>570</v>
      </c>
      <c r="K42" s="1" t="s">
        <v>571</v>
      </c>
      <c r="L42" s="1" t="s">
        <v>572</v>
      </c>
      <c r="M42" s="1" t="s">
        <v>573</v>
      </c>
      <c r="N42" s="1" t="s">
        <v>574</v>
      </c>
      <c r="O42" s="10" t="s">
        <v>620</v>
      </c>
      <c r="P42" s="1"/>
      <c r="Q42" s="1"/>
      <c r="R42" s="1">
        <v>17</v>
      </c>
      <c r="S42" s="1"/>
    </row>
    <row r="43" spans="1:19" x14ac:dyDescent="0.2">
      <c r="A43" s="1" t="s">
        <v>81</v>
      </c>
      <c r="B43" s="1">
        <v>43</v>
      </c>
      <c r="C43" s="1" t="s">
        <v>65</v>
      </c>
      <c r="D43" s="1" t="s">
        <v>9</v>
      </c>
      <c r="E43" s="1" t="s">
        <v>29</v>
      </c>
      <c r="F43" s="1" t="s">
        <v>236</v>
      </c>
      <c r="G43" s="1" t="s">
        <v>446</v>
      </c>
      <c r="H43" s="1" t="s">
        <v>340</v>
      </c>
      <c r="I43" s="1" t="s">
        <v>316</v>
      </c>
      <c r="J43" s="1" t="s">
        <v>427</v>
      </c>
      <c r="K43" s="1" t="s">
        <v>188</v>
      </c>
      <c r="L43" s="1" t="s">
        <v>379</v>
      </c>
      <c r="M43" s="1" t="s">
        <v>464</v>
      </c>
      <c r="N43" s="1" t="s">
        <v>527</v>
      </c>
      <c r="O43" s="10" t="s">
        <v>621</v>
      </c>
      <c r="P43" s="1"/>
      <c r="Q43" s="1"/>
      <c r="R43" s="1">
        <v>17</v>
      </c>
      <c r="S43" s="1"/>
    </row>
    <row r="44" spans="1:19" x14ac:dyDescent="0.2">
      <c r="A44" s="1" t="s">
        <v>82</v>
      </c>
      <c r="B44" s="1">
        <v>44</v>
      </c>
      <c r="C44" s="1" t="s">
        <v>65</v>
      </c>
      <c r="D44" s="1" t="s">
        <v>13</v>
      </c>
      <c r="E44" s="1" t="s">
        <v>38</v>
      </c>
      <c r="F44" s="1" t="s">
        <v>237</v>
      </c>
      <c r="G44" s="1" t="s">
        <v>267</v>
      </c>
      <c r="H44" s="1" t="s">
        <v>341</v>
      </c>
      <c r="I44" s="1" t="s">
        <v>317</v>
      </c>
      <c r="J44" s="1" t="s">
        <v>428</v>
      </c>
      <c r="K44" s="1" t="s">
        <v>189</v>
      </c>
      <c r="L44" s="1" t="s">
        <v>380</v>
      </c>
      <c r="M44" s="1" t="s">
        <v>465</v>
      </c>
      <c r="N44" s="1" t="s">
        <v>528</v>
      </c>
      <c r="O44" s="10" t="s">
        <v>622</v>
      </c>
      <c r="P44" s="1"/>
      <c r="Q44" s="1"/>
      <c r="R44" s="1">
        <v>17</v>
      </c>
      <c r="S44" s="1"/>
    </row>
    <row r="45" spans="1:19" x14ac:dyDescent="0.2">
      <c r="A45" s="1" t="s">
        <v>83</v>
      </c>
      <c r="B45" s="1">
        <v>45</v>
      </c>
      <c r="C45" s="1" t="s">
        <v>65</v>
      </c>
      <c r="D45" s="1" t="s">
        <v>196</v>
      </c>
      <c r="E45" s="1" t="s">
        <v>45</v>
      </c>
      <c r="F45" s="1" t="s">
        <v>238</v>
      </c>
      <c r="G45" s="1" t="s">
        <v>268</v>
      </c>
      <c r="H45" s="1" t="s">
        <v>342</v>
      </c>
      <c r="I45" s="1" t="s">
        <v>315</v>
      </c>
      <c r="J45" s="1" t="s">
        <v>429</v>
      </c>
      <c r="K45" s="1" t="s">
        <v>187</v>
      </c>
      <c r="L45" s="1" t="s">
        <v>381</v>
      </c>
      <c r="M45" s="1" t="s">
        <v>466</v>
      </c>
      <c r="N45" s="1" t="s">
        <v>529</v>
      </c>
      <c r="O45" s="10" t="s">
        <v>623</v>
      </c>
      <c r="P45" s="1"/>
      <c r="Q45" s="1"/>
      <c r="R45" s="1">
        <v>17</v>
      </c>
      <c r="S45" s="1"/>
    </row>
    <row r="46" spans="1:19" x14ac:dyDescent="0.2">
      <c r="A46" s="1" t="s">
        <v>101</v>
      </c>
      <c r="B46" s="1">
        <v>46</v>
      </c>
      <c r="C46" s="1"/>
      <c r="D46" s="1" t="s">
        <v>713</v>
      </c>
      <c r="E46" s="1" t="s">
        <v>587</v>
      </c>
      <c r="F46" s="1" t="s">
        <v>575</v>
      </c>
      <c r="G46" s="1" t="s">
        <v>576</v>
      </c>
      <c r="H46" s="1" t="s">
        <v>577</v>
      </c>
      <c r="I46" s="1" t="s">
        <v>578</v>
      </c>
      <c r="J46" s="1" t="s">
        <v>579</v>
      </c>
      <c r="K46" s="1" t="s">
        <v>580</v>
      </c>
      <c r="L46" s="1" t="s">
        <v>581</v>
      </c>
      <c r="M46" s="1" t="s">
        <v>582</v>
      </c>
      <c r="N46" s="1" t="s">
        <v>583</v>
      </c>
      <c r="O46" s="10" t="s">
        <v>624</v>
      </c>
      <c r="P46" s="1"/>
      <c r="Q46" s="1"/>
      <c r="R46" s="1">
        <v>17</v>
      </c>
      <c r="S46" s="1"/>
    </row>
    <row r="47" spans="1:19" x14ac:dyDescent="0.2">
      <c r="A47" s="1" t="s">
        <v>84</v>
      </c>
      <c r="B47" s="1">
        <v>47</v>
      </c>
      <c r="C47" s="1" t="s">
        <v>65</v>
      </c>
      <c r="D47" s="1" t="s">
        <v>9</v>
      </c>
      <c r="E47" s="1" t="s">
        <v>33</v>
      </c>
      <c r="F47" s="1" t="s">
        <v>236</v>
      </c>
      <c r="G47" s="1" t="s">
        <v>446</v>
      </c>
      <c r="H47" s="1" t="s">
        <v>340</v>
      </c>
      <c r="I47" s="1" t="s">
        <v>316</v>
      </c>
      <c r="J47" s="1" t="s">
        <v>427</v>
      </c>
      <c r="K47" s="1" t="s">
        <v>188</v>
      </c>
      <c r="L47" s="1" t="s">
        <v>379</v>
      </c>
      <c r="M47" s="1" t="s">
        <v>464</v>
      </c>
      <c r="N47" s="1" t="s">
        <v>527</v>
      </c>
      <c r="O47" s="10" t="s">
        <v>621</v>
      </c>
      <c r="P47" s="1"/>
      <c r="Q47" s="1"/>
      <c r="R47" s="1">
        <v>17</v>
      </c>
      <c r="S47" s="1"/>
    </row>
    <row r="48" spans="1:19" x14ac:dyDescent="0.2">
      <c r="A48" s="1" t="s">
        <v>85</v>
      </c>
      <c r="B48" s="1">
        <v>48</v>
      </c>
      <c r="C48" s="1" t="s">
        <v>65</v>
      </c>
      <c r="D48" s="1" t="s">
        <v>13</v>
      </c>
      <c r="E48" s="1" t="s">
        <v>38</v>
      </c>
      <c r="F48" s="1" t="s">
        <v>237</v>
      </c>
      <c r="G48" s="1" t="s">
        <v>267</v>
      </c>
      <c r="H48" s="1" t="s">
        <v>156</v>
      </c>
      <c r="I48" s="1" t="s">
        <v>317</v>
      </c>
      <c r="J48" s="1" t="s">
        <v>428</v>
      </c>
      <c r="K48" s="1" t="s">
        <v>190</v>
      </c>
      <c r="L48" s="1" t="s">
        <v>380</v>
      </c>
      <c r="M48" s="1" t="s">
        <v>465</v>
      </c>
      <c r="N48" s="1" t="s">
        <v>528</v>
      </c>
      <c r="O48" s="10" t="s">
        <v>625</v>
      </c>
      <c r="P48" s="1"/>
      <c r="Q48" s="1"/>
      <c r="R48" s="1">
        <v>17</v>
      </c>
      <c r="S48" s="1"/>
    </row>
    <row r="49" spans="1:19" ht="25.5" x14ac:dyDescent="0.2">
      <c r="A49" s="1" t="s">
        <v>86</v>
      </c>
      <c r="B49" s="1">
        <v>49</v>
      </c>
      <c r="C49" s="1" t="s">
        <v>65</v>
      </c>
      <c r="D49" s="1" t="s">
        <v>18</v>
      </c>
      <c r="E49" s="1" t="s">
        <v>46</v>
      </c>
      <c r="F49" s="1" t="s">
        <v>239</v>
      </c>
      <c r="G49" s="1" t="s">
        <v>269</v>
      </c>
      <c r="H49" s="1" t="s">
        <v>343</v>
      </c>
      <c r="I49" s="1" t="s">
        <v>318</v>
      </c>
      <c r="J49" s="1" t="s">
        <v>430</v>
      </c>
      <c r="K49" s="1" t="s">
        <v>191</v>
      </c>
      <c r="L49" s="1" t="s">
        <v>382</v>
      </c>
      <c r="M49" s="1" t="s">
        <v>466</v>
      </c>
      <c r="N49" s="1" t="s">
        <v>530</v>
      </c>
      <c r="O49" s="10" t="s">
        <v>626</v>
      </c>
      <c r="P49" s="1"/>
      <c r="Q49" s="1"/>
      <c r="R49" s="1">
        <v>17</v>
      </c>
      <c r="S49" s="1"/>
    </row>
    <row r="50" spans="1:19" x14ac:dyDescent="0.2">
      <c r="A50" s="1" t="s">
        <v>102</v>
      </c>
      <c r="B50" s="1">
        <v>50</v>
      </c>
      <c r="C50" s="1" t="s">
        <v>65</v>
      </c>
      <c r="D50" s="1" t="s">
        <v>103</v>
      </c>
      <c r="E50" s="1" t="s">
        <v>589</v>
      </c>
      <c r="F50" s="1" t="s">
        <v>240</v>
      </c>
      <c r="G50" s="1" t="s">
        <v>270</v>
      </c>
      <c r="H50" s="1" t="s">
        <v>157</v>
      </c>
      <c r="I50" s="1" t="s">
        <v>319</v>
      </c>
      <c r="J50" s="1" t="s">
        <v>431</v>
      </c>
      <c r="K50" s="1" t="s">
        <v>192</v>
      </c>
      <c r="L50" s="1" t="s">
        <v>383</v>
      </c>
      <c r="M50" s="1" t="s">
        <v>287</v>
      </c>
      <c r="N50" s="1" t="s">
        <v>531</v>
      </c>
      <c r="O50" s="11" t="s">
        <v>627</v>
      </c>
      <c r="P50" s="1"/>
      <c r="Q50" s="1"/>
      <c r="R50" s="1">
        <v>17</v>
      </c>
      <c r="S50" s="1"/>
    </row>
    <row r="51" spans="1:19" x14ac:dyDescent="0.2">
      <c r="A51" s="1" t="s">
        <v>92</v>
      </c>
      <c r="B51" s="1">
        <v>51</v>
      </c>
      <c r="C51" s="1" t="s">
        <v>65</v>
      </c>
      <c r="D51" s="1" t="s">
        <v>10</v>
      </c>
      <c r="E51" s="1" t="s">
        <v>34</v>
      </c>
      <c r="F51" s="1" t="s">
        <v>241</v>
      </c>
      <c r="G51" s="1" t="s">
        <v>271</v>
      </c>
      <c r="H51" s="1" t="s">
        <v>158</v>
      </c>
      <c r="I51" s="1" t="s">
        <v>320</v>
      </c>
      <c r="J51" s="1" t="s">
        <v>432</v>
      </c>
      <c r="K51" s="1" t="s">
        <v>193</v>
      </c>
      <c r="L51" s="1" t="s">
        <v>384</v>
      </c>
      <c r="M51" s="1" t="s">
        <v>288</v>
      </c>
      <c r="N51" s="1" t="s">
        <v>532</v>
      </c>
      <c r="O51" s="11" t="s">
        <v>628</v>
      </c>
      <c r="P51" s="1"/>
      <c r="Q51" s="1"/>
      <c r="R51" s="1">
        <v>17</v>
      </c>
      <c r="S51" s="1"/>
    </row>
    <row r="52" spans="1:19" x14ac:dyDescent="0.2">
      <c r="A52" s="1" t="s">
        <v>87</v>
      </c>
      <c r="B52" s="1">
        <v>52</v>
      </c>
      <c r="C52" s="1" t="s">
        <v>65</v>
      </c>
      <c r="D52" s="1" t="s">
        <v>12</v>
      </c>
      <c r="E52" s="1" t="s">
        <v>37</v>
      </c>
      <c r="F52" s="1" t="s">
        <v>242</v>
      </c>
      <c r="G52" s="1" t="s">
        <v>447</v>
      </c>
      <c r="H52" s="1" t="s">
        <v>344</v>
      </c>
      <c r="I52" s="1" t="s">
        <v>321</v>
      </c>
      <c r="J52" s="1" t="s">
        <v>433</v>
      </c>
      <c r="K52" s="1" t="s">
        <v>194</v>
      </c>
      <c r="L52" s="1" t="s">
        <v>385</v>
      </c>
      <c r="M52" s="1" t="s">
        <v>467</v>
      </c>
      <c r="N52" s="1" t="s">
        <v>533</v>
      </c>
      <c r="O52" s="11" t="s">
        <v>629</v>
      </c>
      <c r="P52" s="1"/>
      <c r="Q52" s="1"/>
      <c r="R52" s="1">
        <v>17</v>
      </c>
      <c r="S52" s="1"/>
    </row>
    <row r="53" spans="1:19" x14ac:dyDescent="0.2">
      <c r="A53" s="1" t="s">
        <v>88</v>
      </c>
      <c r="B53" s="1">
        <v>53</v>
      </c>
      <c r="C53" s="1" t="s">
        <v>65</v>
      </c>
      <c r="D53" s="1" t="s">
        <v>19</v>
      </c>
      <c r="E53" s="1" t="s">
        <v>47</v>
      </c>
      <c r="F53" s="1" t="s">
        <v>243</v>
      </c>
      <c r="G53" s="1" t="s">
        <v>272</v>
      </c>
      <c r="H53" s="1" t="s">
        <v>159</v>
      </c>
      <c r="I53" s="1" t="s">
        <v>322</v>
      </c>
      <c r="J53" s="1" t="s">
        <v>434</v>
      </c>
      <c r="K53" s="1" t="s">
        <v>197</v>
      </c>
      <c r="L53" s="1" t="s">
        <v>386</v>
      </c>
      <c r="M53" s="1" t="s">
        <v>468</v>
      </c>
      <c r="N53" s="1" t="s">
        <v>534</v>
      </c>
      <c r="O53" s="10" t="s">
        <v>630</v>
      </c>
      <c r="P53" s="1"/>
      <c r="Q53" s="1"/>
      <c r="R53" s="1">
        <v>17</v>
      </c>
      <c r="S53" s="1"/>
    </row>
    <row r="54" spans="1:19" x14ac:dyDescent="0.2">
      <c r="A54" s="1" t="s">
        <v>104</v>
      </c>
      <c r="B54" s="1">
        <v>54</v>
      </c>
      <c r="C54" s="1" t="s">
        <v>65</v>
      </c>
      <c r="D54" s="1" t="s">
        <v>105</v>
      </c>
      <c r="E54" s="1" t="s">
        <v>590</v>
      </c>
      <c r="F54" s="1" t="s">
        <v>244</v>
      </c>
      <c r="G54" s="1" t="s">
        <v>448</v>
      </c>
      <c r="H54" s="1" t="s">
        <v>160</v>
      </c>
      <c r="I54" s="1" t="s">
        <v>323</v>
      </c>
      <c r="J54" s="1" t="s">
        <v>435</v>
      </c>
      <c r="K54" s="1" t="s">
        <v>542</v>
      </c>
      <c r="L54" s="1" t="s">
        <v>387</v>
      </c>
      <c r="M54" s="1" t="s">
        <v>469</v>
      </c>
      <c r="N54" s="1" t="s">
        <v>535</v>
      </c>
      <c r="O54" s="11" t="s">
        <v>631</v>
      </c>
      <c r="P54" s="1"/>
      <c r="Q54" s="1"/>
      <c r="R54" s="1">
        <v>17</v>
      </c>
      <c r="S54" s="1"/>
    </row>
    <row r="55" spans="1:19" x14ac:dyDescent="0.2">
      <c r="A55" s="1" t="s">
        <v>89</v>
      </c>
      <c r="B55" s="1">
        <v>55</v>
      </c>
      <c r="C55" s="1" t="s">
        <v>65</v>
      </c>
      <c r="D55" s="1" t="s">
        <v>11</v>
      </c>
      <c r="E55" s="1" t="s">
        <v>35</v>
      </c>
      <c r="F55" s="1" t="s">
        <v>245</v>
      </c>
      <c r="G55" s="1" t="s">
        <v>449</v>
      </c>
      <c r="H55" s="1" t="s">
        <v>345</v>
      </c>
      <c r="I55" s="1" t="s">
        <v>324</v>
      </c>
      <c r="J55" s="1" t="s">
        <v>436</v>
      </c>
      <c r="K55" s="1" t="s">
        <v>195</v>
      </c>
      <c r="L55" s="1" t="s">
        <v>388</v>
      </c>
      <c r="M55" s="1" t="s">
        <v>289</v>
      </c>
      <c r="N55" s="1" t="s">
        <v>536</v>
      </c>
      <c r="O55" s="11" t="s">
        <v>632</v>
      </c>
      <c r="P55" s="1"/>
      <c r="Q55" s="1"/>
      <c r="R55" s="1">
        <v>17</v>
      </c>
      <c r="S55" s="1"/>
    </row>
    <row r="56" spans="1:19" x14ac:dyDescent="0.2">
      <c r="A56" s="1" t="s">
        <v>90</v>
      </c>
      <c r="B56" s="1">
        <v>56</v>
      </c>
      <c r="C56" s="1" t="s">
        <v>65</v>
      </c>
      <c r="D56" s="1" t="s">
        <v>198</v>
      </c>
      <c r="E56" s="1" t="s">
        <v>36</v>
      </c>
      <c r="F56" s="1" t="s">
        <v>246</v>
      </c>
      <c r="G56" s="1" t="s">
        <v>273</v>
      </c>
      <c r="H56" s="1" t="s">
        <v>346</v>
      </c>
      <c r="I56" s="1" t="s">
        <v>392</v>
      </c>
      <c r="J56" s="1" t="s">
        <v>437</v>
      </c>
      <c r="K56" s="1" t="s">
        <v>199</v>
      </c>
      <c r="L56" s="1" t="s">
        <v>389</v>
      </c>
      <c r="M56" s="1" t="s">
        <v>470</v>
      </c>
      <c r="N56" s="1" t="s">
        <v>537</v>
      </c>
      <c r="O56" s="9" t="s">
        <v>633</v>
      </c>
      <c r="P56" s="1"/>
      <c r="Q56" s="1"/>
      <c r="R56" s="1">
        <v>17</v>
      </c>
      <c r="S56" s="1"/>
    </row>
    <row r="57" spans="1:19" x14ac:dyDescent="0.2">
      <c r="A57" s="1" t="s">
        <v>91</v>
      </c>
      <c r="B57" s="1">
        <v>57</v>
      </c>
      <c r="C57" s="1" t="s">
        <v>65</v>
      </c>
      <c r="D57" s="1" t="s">
        <v>20</v>
      </c>
      <c r="E57" s="1" t="s">
        <v>48</v>
      </c>
      <c r="F57" s="1" t="s">
        <v>247</v>
      </c>
      <c r="G57" s="1" t="s">
        <v>274</v>
      </c>
      <c r="H57" s="1" t="s">
        <v>347</v>
      </c>
      <c r="I57" s="1" t="s">
        <v>393</v>
      </c>
      <c r="J57" s="1" t="s">
        <v>438</v>
      </c>
      <c r="K57" s="1" t="s">
        <v>200</v>
      </c>
      <c r="L57" s="1" t="s">
        <v>390</v>
      </c>
      <c r="M57" s="1" t="s">
        <v>471</v>
      </c>
      <c r="N57" s="1" t="s">
        <v>538</v>
      </c>
      <c r="O57" s="10" t="s">
        <v>634</v>
      </c>
      <c r="P57" s="1"/>
      <c r="Q57" s="1"/>
      <c r="R57" s="1">
        <v>17</v>
      </c>
      <c r="S57" s="1"/>
    </row>
    <row r="58" spans="1:19" x14ac:dyDescent="0.2">
      <c r="A58" s="1" t="s">
        <v>472</v>
      </c>
      <c r="B58" s="1">
        <v>58</v>
      </c>
      <c r="C58" s="1" t="s">
        <v>65</v>
      </c>
      <c r="D58" s="1" t="s">
        <v>473</v>
      </c>
      <c r="E58" s="1" t="s">
        <v>474</v>
      </c>
      <c r="F58" s="1" t="s">
        <v>475</v>
      </c>
      <c r="G58" s="1" t="s">
        <v>476</v>
      </c>
      <c r="H58" s="1" t="s">
        <v>477</v>
      </c>
      <c r="I58" s="1" t="s">
        <v>478</v>
      </c>
      <c r="J58" s="1" t="s">
        <v>479</v>
      </c>
      <c r="K58" s="1" t="s">
        <v>483</v>
      </c>
      <c r="L58" s="1" t="s">
        <v>482</v>
      </c>
      <c r="M58" s="1" t="s">
        <v>480</v>
      </c>
      <c r="N58" s="1" t="s">
        <v>481</v>
      </c>
      <c r="O58" s="8" t="s">
        <v>635</v>
      </c>
      <c r="P58" s="1"/>
      <c r="Q58" s="1"/>
      <c r="R58" s="1">
        <v>17</v>
      </c>
      <c r="S58" s="1"/>
    </row>
  </sheetData>
  <pageMargins left="0.7" right="0.7" top="0.78740157499999996" bottom="0.78740157499999996" header="0.3" footer="0.3"/>
  <pageSetup paperSize="9" orientation="portrait"/>
  <customProperties>
    <customPr name="IbpWorksheetKeyString_GU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https://tcc.bsh-partner.com/sites/00050249/lrdp/_layouts/15/DocIdRedir.aspx?ID=DCTS4PYMSE65-61482387-1</xsnLocation>
  <cached>False</cached>
  <openByDefault>False</openByDefault>
  <xsnScope>https://tcc.bsh-partner.com/sites/00050249</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c9fa069-5c05-4e3d-bd01-dead7561ac84">DCTS4PYMSE65-1430813592-49</_dlc_DocId>
    <_dlc_DocIdUrl xmlns="7c9fa069-5c05-4e3d-bd01-dead7561ac84">
      <Url>https://tcc.bsh-partner.com/sites/00050249/GSG SU-Q/gst/_layouts/15/DocIdRedir.aspx?ID=DCTS4PYMSE65-1430813592-49</Url>
      <Description>DCTS4PYMSE65-1430813592-49</Description>
    </_dlc_DocIdUrl>
  </documentManagement>
</p:properties>
</file>

<file path=customXml/item4.xml>��< ? x m l   v e r s i o n = " 1 . 0 "   e n c o d i n g = " u t f - 1 6 " ? > < D a t a M a s h u p   s q m i d = " 5 6 8 6 8 e 5 5 - 2 6 b 4 - 4 9 d f - a 0 6 5 - 8 3 f 0 4 5 9 c e f b a "   x m l n s = " h t t p : / / s c h e m a s . m i c r o s o f t . c o m / D a t a M a s h u p " > A A A A A B g D A A B Q S w M E F A A C A A g A a k / C U 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G p P w 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T 8 J S K I p H u A 4 A A A A R A A A A E w A c A E Z v c m 1 1 b G F z L 1 N l Y 3 R p b 2 4 x L m 0 g o h g A K K A U A A A A A A A A A A A A A A A A A A A A A A A A A A A A K 0 5 N L s n M z 1 M I h t C G 1 g B Q S w E C L Q A U A A I A C A B q T 8 J S 9 Z E y K K g A A A D 4 A A A A E g A A A A A A A A A A A A A A A A A A A A A A Q 2 9 u Z m l n L 1 B h Y 2 t h Z 2 U u e G 1 s U E s B A i 0 A F A A C A A g A a k / C U g / K 6 a u k A A A A 6 Q A A A B M A A A A A A A A A A A A A A A A A 9 A A A A F t D b 2 5 0 Z W 5 0 X 1 R 5 c G V z X S 5 4 b W x Q S w E C L Q A U A A I A C A B q T 8 J 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m S 9 c 5 Z V 0 e O S b s H w K L 9 D g A A A A A C A A A A A A A D Z g A A w A A A A B A A A A A D s U S 4 q M 1 Q 2 x R B + 7 X R G 5 k e A A A A A A S A A A C g A A A A E A A A A D + A 3 4 / a f I i H u / R I 0 b X 4 T M 5 Q A A A A F R o X u i l i P j f z V I t v t h Y t Y T Q 6 s 0 D r U w O 0 j M D x U l 2 O 2 E N f D K d r F 2 A U J N N 8 x r m u j 6 g 2 m + g f V o 1 L p P g w E J M t U d l 7 J 6 g L R d E X 9 4 j 5 v J f d n f u 7 k K M U A A A A T i q i j m d 7 x N F J U e b R r W L + d X A j h T A = < / 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ct:contentTypeSchema xmlns:ct="http://schemas.microsoft.com/office/2006/metadata/contentType" xmlns:ma="http://schemas.microsoft.com/office/2006/metadata/properties/metaAttributes" ct:_="" ma:_="" ma:contentTypeName="Document" ma:contentTypeID="0x010100A7C51D57E32BE8489BEDD23E4B34FD86" ma:contentTypeVersion="2" ma:contentTypeDescription="Create a new document." ma:contentTypeScope="" ma:versionID="f93241c3a6f8e7cf005560ed065265d2">
  <xsd:schema xmlns:xsd="http://www.w3.org/2001/XMLSchema" xmlns:xs="http://www.w3.org/2001/XMLSchema" xmlns:p="http://schemas.microsoft.com/office/2006/metadata/properties" xmlns:ns2="7c9fa069-5c05-4e3d-bd01-dead7561ac84" targetNamespace="http://schemas.microsoft.com/office/2006/metadata/properties" ma:root="true" ma:fieldsID="e4bdc671431eecc9b532db9494f86e72" ns2:_="">
    <xsd:import namespace="7c9fa069-5c05-4e3d-bd01-dead7561ac8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fa069-5c05-4e3d-bd01-dead7561ac8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771B83-8685-4ED0-ABCA-49621C317E3E}">
  <ds:schemaRefs>
    <ds:schemaRef ds:uri="http://schemas.microsoft.com/office/2006/metadata/customXsn"/>
  </ds:schemaRefs>
</ds:datastoreItem>
</file>

<file path=customXml/itemProps2.xml><?xml version="1.0" encoding="utf-8"?>
<ds:datastoreItem xmlns:ds="http://schemas.openxmlformats.org/officeDocument/2006/customXml" ds:itemID="{2CD471B2-B27C-4C7A-A57B-BADF005118B7}">
  <ds:schemaRefs>
    <ds:schemaRef ds:uri="http://schemas.microsoft.com/sharepoint/v3/contenttype/forms"/>
  </ds:schemaRefs>
</ds:datastoreItem>
</file>

<file path=customXml/itemProps3.xml><?xml version="1.0" encoding="utf-8"?>
<ds:datastoreItem xmlns:ds="http://schemas.openxmlformats.org/officeDocument/2006/customXml" ds:itemID="{B22BE8F3-329F-4B91-BD2A-A50E34594C99}">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f7f95589-dd70-410c-bc61-029d1b2582c2"/>
    <ds:schemaRef ds:uri="http://www.w3.org/XML/1998/namespace"/>
    <ds:schemaRef ds:uri="7c9fa069-5c05-4e3d-bd01-dead7561ac84"/>
  </ds:schemaRefs>
</ds:datastoreItem>
</file>

<file path=customXml/itemProps4.xml><?xml version="1.0" encoding="utf-8"?>
<ds:datastoreItem xmlns:ds="http://schemas.openxmlformats.org/officeDocument/2006/customXml" ds:itemID="{42572199-53D9-4187-ACD3-AB24C593149B}">
  <ds:schemaRefs>
    <ds:schemaRef ds:uri="http://schemas.microsoft.com/DataMashup"/>
  </ds:schemaRefs>
</ds:datastoreItem>
</file>

<file path=customXml/itemProps5.xml><?xml version="1.0" encoding="utf-8"?>
<ds:datastoreItem xmlns:ds="http://schemas.openxmlformats.org/officeDocument/2006/customXml" ds:itemID="{E38C020C-39C1-447F-851E-56592BCC77CA}">
  <ds:schemaRefs>
    <ds:schemaRef ds:uri="http://schemas.microsoft.com/sharepoint/events"/>
  </ds:schemaRefs>
</ds:datastoreItem>
</file>

<file path=customXml/itemProps6.xml><?xml version="1.0" encoding="utf-8"?>
<ds:datastoreItem xmlns:ds="http://schemas.openxmlformats.org/officeDocument/2006/customXml" ds:itemID="{AD6B0F4E-7B9E-4C89-84BE-B7A354069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fa069-5c05-4e3d-bd01-dead7561ac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Instruction</vt:lpstr>
      <vt:lpstr>D2-IS, IS NOT</vt:lpstr>
      <vt:lpstr>D4-5WHY</vt:lpstr>
      <vt:lpstr>D4-ISHIKAWA</vt:lpstr>
      <vt:lpstr>D5-PS Flyer</vt:lpstr>
      <vt:lpstr>8D Evalution Sheet_Supplier</vt:lpstr>
      <vt:lpstr>8D Evalution Sheet_BSH</vt:lpstr>
      <vt:lpstr>tb_language</vt:lpstr>
      <vt:lpstr>b_column_ref</vt:lpstr>
      <vt:lpstr>b_language_sel</vt:lpstr>
      <vt:lpstr>'8D Evalution Sheet_BSH'!Druckbereich</vt:lpstr>
      <vt:lpstr>'8D Evalution Sheet_Supplier'!Druckbereich</vt:lpstr>
      <vt:lpstr>f_language_sel</vt:lpstr>
      <vt:lpstr>f_language_sel_Supplier</vt:lpstr>
    </vt:vector>
  </TitlesOfParts>
  <Company>BSH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Assmann</dc:creator>
  <cp:lastModifiedBy>Pfister Michael (BSH GQM-SUCG)</cp:lastModifiedBy>
  <cp:lastPrinted>2015-11-17T09:25:29Z</cp:lastPrinted>
  <dcterms:created xsi:type="dcterms:W3CDTF">2011-08-29T07:34:19Z</dcterms:created>
  <dcterms:modified xsi:type="dcterms:W3CDTF">2025-07-14T07:15:42Z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bpWorkbookKeyString_GUID">
    <vt:lpwstr>91d58932-ba1b-4606-a573-8fdaab22387c</vt:lpwstr>
  </property>
  <property fmtid="{D5CDD505-2E9C-101B-9397-08002B2CF9AE}" pid="3" name="ContentTypeId">
    <vt:lpwstr>0x010100A7C51D57E32BE8489BEDD23E4B34FD86</vt:lpwstr>
  </property>
  <property fmtid="{D5CDD505-2E9C-101B-9397-08002B2CF9AE}" pid="4" name="_dlc_DocIdItemGuid">
    <vt:lpwstr>03866593-dafd-45bb-a095-f323d37e9996</vt:lpwstr>
  </property>
  <property fmtid="{D5CDD505-2E9C-101B-9397-08002B2CF9AE}" pid="5" name="_CopySource">
    <vt:lpwstr>http://null</vt:lpwstr>
  </property>
</Properties>
</file>